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15" windowWidth="15195" windowHeight="8445" activeTab="0"/>
  </bookViews>
  <sheets>
    <sheet name="Entries - PUBLIC" sheetId="1" r:id="rId1"/>
    <sheet name="Team - Wins PUBLIC" sheetId="2" r:id="rId2"/>
    <sheet name="Player - Standings" sheetId="3" r:id="rId3"/>
    <sheet name="Team - Wins CALC" sheetId="4" r:id="rId4"/>
    <sheet name="Entries - DATA" sheetId="5" r:id="rId5"/>
    <sheet name="Teams" sheetId="6" r:id="rId6"/>
  </sheets>
  <definedNames/>
  <calcPr fullCalcOnLoad="1"/>
</workbook>
</file>

<file path=xl/sharedStrings.xml><?xml version="1.0" encoding="utf-8"?>
<sst xmlns="http://schemas.openxmlformats.org/spreadsheetml/2006/main" count="962" uniqueCount="149">
  <si>
    <t>Entries</t>
  </si>
  <si>
    <t>Name</t>
  </si>
  <si>
    <t>Tie Breaker</t>
  </si>
  <si>
    <t>Picks</t>
  </si>
  <si>
    <t>NFC</t>
  </si>
  <si>
    <t>Team</t>
  </si>
  <si>
    <t>AFC</t>
  </si>
  <si>
    <t>Baltimore RAVENS</t>
  </si>
  <si>
    <t>Cincinnati BENGALS</t>
  </si>
  <si>
    <t>Cleveland BROWNS</t>
  </si>
  <si>
    <t>Pittsburgh STEELERS</t>
  </si>
  <si>
    <t>Houston TEXANS</t>
  </si>
  <si>
    <t>Indianapolis COLTS</t>
  </si>
  <si>
    <t>Jacksonville JAGUARS</t>
  </si>
  <si>
    <t>Tennessee TITANS</t>
  </si>
  <si>
    <t>Buffalo BILLS</t>
  </si>
  <si>
    <t>Miami DOLPHINS</t>
  </si>
  <si>
    <t>New England PATRIOTS</t>
  </si>
  <si>
    <t>New York JETS</t>
  </si>
  <si>
    <t>Denver BRONCOS</t>
  </si>
  <si>
    <t>Kansas City CHIEFS</t>
  </si>
  <si>
    <t>Oakland RAIDERS</t>
  </si>
  <si>
    <t>San Diego CHARGERS</t>
  </si>
  <si>
    <t>Chicago BEARS</t>
  </si>
  <si>
    <t>Detriot LIONS</t>
  </si>
  <si>
    <t>Green Bay PACKERS</t>
  </si>
  <si>
    <t>Minnesota VIKINGS</t>
  </si>
  <si>
    <t>Atlanta FALCONS</t>
  </si>
  <si>
    <t>Carolina PANTHERS</t>
  </si>
  <si>
    <t>New Orleans SAINTS</t>
  </si>
  <si>
    <t>Tampa Bay BUCCANEERS</t>
  </si>
  <si>
    <t>Dallas COWBOYS</t>
  </si>
  <si>
    <t>New York GIANTS</t>
  </si>
  <si>
    <t>Philadelphia EAGLES</t>
  </si>
  <si>
    <t>Washington REDSKINS</t>
  </si>
  <si>
    <t>Arizona CARDINALS</t>
  </si>
  <si>
    <t>San Francisco 49ERS</t>
  </si>
  <si>
    <t>Seattle SEAHAWKS</t>
  </si>
  <si>
    <t>St. Louis RAMS</t>
  </si>
  <si>
    <t>Wins</t>
  </si>
  <si>
    <t>Week #</t>
  </si>
  <si>
    <t>Player</t>
  </si>
  <si>
    <t>Total Points</t>
  </si>
  <si>
    <t>DAL</t>
  </si>
  <si>
    <t>MIN</t>
  </si>
  <si>
    <t>NO</t>
  </si>
  <si>
    <t>GB</t>
  </si>
  <si>
    <t>NE</t>
  </si>
  <si>
    <t>IND</t>
  </si>
  <si>
    <t>SD</t>
  </si>
  <si>
    <t>JAC</t>
  </si>
  <si>
    <t>NYJ</t>
  </si>
  <si>
    <t>SEA</t>
  </si>
  <si>
    <t>NYG</t>
  </si>
  <si>
    <t>ATL</t>
  </si>
  <si>
    <t>BAL</t>
  </si>
  <si>
    <t>BUF</t>
  </si>
  <si>
    <t>PHI</t>
  </si>
  <si>
    <t>PIT</t>
  </si>
  <si>
    <t>TEN</t>
  </si>
  <si>
    <t>CAR</t>
  </si>
  <si>
    <t>ARI</t>
  </si>
  <si>
    <t>CHI</t>
  </si>
  <si>
    <t>DEN</t>
  </si>
  <si>
    <t>CIN</t>
  </si>
  <si>
    <t>CLE</t>
  </si>
  <si>
    <t>HOU</t>
  </si>
  <si>
    <t>MAI</t>
  </si>
  <si>
    <t>KC</t>
  </si>
  <si>
    <t>OAK</t>
  </si>
  <si>
    <t>DET</t>
  </si>
  <si>
    <t>TB</t>
  </si>
  <si>
    <t>WAS</t>
  </si>
  <si>
    <t>SF</t>
  </si>
  <si>
    <t>STL</t>
  </si>
  <si>
    <t>Total Wins</t>
  </si>
  <si>
    <t>MIA</t>
  </si>
  <si>
    <t>NFC1</t>
  </si>
  <si>
    <t>NFC2</t>
  </si>
  <si>
    <t>NFC3</t>
  </si>
  <si>
    <t>NFC4</t>
  </si>
  <si>
    <t>AFC1</t>
  </si>
  <si>
    <t>AFC2</t>
  </si>
  <si>
    <t>AFC3</t>
  </si>
  <si>
    <t>AFC4</t>
  </si>
  <si>
    <t>TIE</t>
  </si>
  <si>
    <t>Total:</t>
  </si>
  <si>
    <t>Tie Breaker:</t>
  </si>
  <si>
    <t>Totals</t>
  </si>
  <si>
    <t>All</t>
  </si>
  <si>
    <t>Wins - Week #</t>
  </si>
  <si>
    <t>Tie Breaker Points</t>
  </si>
  <si>
    <t>Tie</t>
  </si>
  <si>
    <t>car</t>
  </si>
  <si>
    <t>ten</t>
  </si>
  <si>
    <t>gb</t>
  </si>
  <si>
    <t>oak</t>
  </si>
  <si>
    <t>ind</t>
  </si>
  <si>
    <t>nyg</t>
  </si>
  <si>
    <t>was</t>
  </si>
  <si>
    <t>sf</t>
  </si>
  <si>
    <t>ari</t>
  </si>
  <si>
    <t>den</t>
  </si>
  <si>
    <t>ne</t>
  </si>
  <si>
    <t>dal</t>
  </si>
  <si>
    <t>buf</t>
  </si>
  <si>
    <t>winners:</t>
  </si>
  <si>
    <t>WEEK:</t>
  </si>
  <si>
    <t>checksum:</t>
  </si>
  <si>
    <t>Able</t>
  </si>
  <si>
    <t>Anderson</t>
  </si>
  <si>
    <t>Brown</t>
  </si>
  <si>
    <t>Berry</t>
  </si>
  <si>
    <t>Cunningham</t>
  </si>
  <si>
    <t>Dent</t>
  </si>
  <si>
    <t>Dunn</t>
  </si>
  <si>
    <t>Edwards</t>
  </si>
  <si>
    <t>Evans</t>
  </si>
  <si>
    <t>Fox</t>
  </si>
  <si>
    <t>Funt</t>
  </si>
  <si>
    <t>Gonsalez</t>
  </si>
  <si>
    <t>Grubb</t>
  </si>
  <si>
    <t>Hellman</t>
  </si>
  <si>
    <t>Hunt</t>
  </si>
  <si>
    <t>Ignacio</t>
  </si>
  <si>
    <t>James</t>
  </si>
  <si>
    <t>Jones</t>
  </si>
  <si>
    <t>Kent</t>
  </si>
  <si>
    <t>Kline</t>
  </si>
  <si>
    <t>Lew</t>
  </si>
  <si>
    <t>Lim</t>
  </si>
  <si>
    <t>Montgomrey</t>
  </si>
  <si>
    <t>Muse</t>
  </si>
  <si>
    <t>Nape</t>
  </si>
  <si>
    <t>Nolle</t>
  </si>
  <si>
    <t>Opus</t>
  </si>
  <si>
    <t>Proulx</t>
  </si>
  <si>
    <t>Quine</t>
  </si>
  <si>
    <t>Roberts</t>
  </si>
  <si>
    <t>Rundt</t>
  </si>
  <si>
    <t>Stevens</t>
  </si>
  <si>
    <t>Sun</t>
  </si>
  <si>
    <t>Tosh</t>
  </si>
  <si>
    <t>Tunne</t>
  </si>
  <si>
    <t>Urkowski</t>
  </si>
  <si>
    <t>Vella</t>
  </si>
  <si>
    <t>Woods</t>
  </si>
  <si>
    <t>Yolo</t>
  </si>
  <si>
    <t>Zabb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</si>
</sst>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;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>
        <color indexed="63"/>
      </right>
      <top style="thin"/>
      <bottom style="thick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24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25" borderId="37" xfId="0" applyFill="1" applyBorder="1" applyAlignment="1">
      <alignment/>
    </xf>
    <xf numFmtId="2" fontId="2" fillId="25" borderId="38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65" fontId="0" fillId="25" borderId="10" xfId="0" applyNumberFormat="1" applyFill="1" applyBorder="1" applyAlignment="1">
      <alignment horizontal="center"/>
    </xf>
    <xf numFmtId="0" fontId="0" fillId="25" borderId="39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40" xfId="0" applyFill="1" applyBorder="1" applyAlignment="1">
      <alignment/>
    </xf>
    <xf numFmtId="0" fontId="0" fillId="25" borderId="41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C0C0C0"/>
        </patternFill>
      </fill>
      <border/>
    </dxf>
    <dxf>
      <fill>
        <patternFill>
          <bgColor rgb="FFCCFFCC"/>
        </patternFill>
      </fill>
      <border/>
    </dxf>
    <dxf>
      <border/>
    </dxf>
    <dxf>
      <fill>
        <patternFill>
          <bgColor rgb="FFFFFFCC"/>
        </patternFill>
      </fill>
      <border/>
    </dxf>
    <dxf>
      <font>
        <b/>
        <i val="0"/>
        <strike val="0"/>
        <color rgb="FFFF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color rgb="FF969696"/>
      </font>
      <fill>
        <patternFill>
          <bgColor rgb="FFFF0000"/>
        </patternFill>
      </fill>
      <border/>
    </dxf>
    <dxf>
      <font>
        <b/>
        <i val="0"/>
        <strike val="0"/>
        <color rgb="FFFF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ill>
        <patternFill>
          <bgColor rgb="FFFFFF99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</sheetPr>
  <dimension ref="A1:AO4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.421875" style="0" hidden="1" customWidth="1"/>
    <col min="3" max="3" width="7.8515625" style="0" customWidth="1"/>
    <col min="4" max="4" width="23.421875" style="0" customWidth="1"/>
    <col min="5" max="21" width="3.7109375" style="1" customWidth="1"/>
    <col min="22" max="22" width="6.57421875" style="20" customWidth="1"/>
    <col min="24" max="40" width="3.140625" style="0" hidden="1" customWidth="1"/>
    <col min="41" max="41" width="3.57421875" style="0" hidden="1" customWidth="1"/>
  </cols>
  <sheetData>
    <row r="1" spans="3:41" ht="13.5" thickBot="1">
      <c r="C1" t="str">
        <f ca="1">INDIRECT("'Entries - DATA'!"&amp;"A"&amp;A2+3)</f>
        <v>Able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20" t="s">
        <v>88</v>
      </c>
      <c r="X1">
        <f aca="true" t="shared" si="0" ref="X1:AN1">+E10</f>
        <v>4</v>
      </c>
      <c r="Y1">
        <f t="shared" si="0"/>
        <v>3</v>
      </c>
      <c r="Z1">
        <f t="shared" si="0"/>
        <v>0</v>
      </c>
      <c r="AA1">
        <f t="shared" si="0"/>
        <v>0</v>
      </c>
      <c r="AB1">
        <f t="shared" si="0"/>
        <v>0</v>
      </c>
      <c r="AC1">
        <f t="shared" si="0"/>
        <v>0</v>
      </c>
      <c r="AD1">
        <f t="shared" si="0"/>
        <v>0</v>
      </c>
      <c r="AE1">
        <f t="shared" si="0"/>
        <v>0</v>
      </c>
      <c r="AF1">
        <f t="shared" si="0"/>
        <v>0</v>
      </c>
      <c r="AG1">
        <f t="shared" si="0"/>
        <v>0</v>
      </c>
      <c r="AH1">
        <f t="shared" si="0"/>
        <v>0</v>
      </c>
      <c r="AI1">
        <f t="shared" si="0"/>
        <v>0</v>
      </c>
      <c r="AJ1">
        <f t="shared" si="0"/>
        <v>0</v>
      </c>
      <c r="AK1">
        <f t="shared" si="0"/>
        <v>0</v>
      </c>
      <c r="AL1">
        <f t="shared" si="0"/>
        <v>0</v>
      </c>
      <c r="AM1">
        <f t="shared" si="0"/>
        <v>0</v>
      </c>
      <c r="AN1">
        <f t="shared" si="0"/>
        <v>0</v>
      </c>
      <c r="AO1">
        <f>+V11</f>
        <v>1</v>
      </c>
    </row>
    <row r="2" spans="1:22" ht="12.75">
      <c r="A2">
        <v>1</v>
      </c>
      <c r="C2" s="9" t="s">
        <v>4</v>
      </c>
      <c r="D2" s="3" t="str">
        <f>VLOOKUP(C1,'Entries - DATA'!$A$4:$S$43,11)</f>
        <v>Seattle SEAHAWKS</v>
      </c>
      <c r="E2" s="19">
        <f>VLOOKUP($D2,'Team - Wins CALC'!$C$22:$U$53,E$1+2,FALSE)</f>
        <v>0</v>
      </c>
      <c r="F2" s="19">
        <f>VLOOKUP($D2,'Team - Wins CALC'!$C$22:$U$53,F$1+2,FALSE)</f>
        <v>0</v>
      </c>
      <c r="G2" s="19">
        <f>VLOOKUP($D2,'Team - Wins CALC'!$C$22:$U$53,G$1+2,FALSE)</f>
        <v>0</v>
      </c>
      <c r="H2" s="19">
        <f>VLOOKUP($D2,'Team - Wins CALC'!$C$22:$U$53,H$1+2,FALSE)</f>
        <v>0</v>
      </c>
      <c r="I2" s="19">
        <f>VLOOKUP($D2,'Team - Wins CALC'!$C$22:$U$53,I$1+2,FALSE)</f>
        <v>0</v>
      </c>
      <c r="J2" s="19">
        <f>VLOOKUP($D2,'Team - Wins CALC'!$C$22:$U$53,J$1+2,FALSE)</f>
        <v>0</v>
      </c>
      <c r="K2" s="19">
        <f>VLOOKUP($D2,'Team - Wins CALC'!$C$22:$U$53,K$1+2,FALSE)</f>
        <v>0</v>
      </c>
      <c r="L2" s="19">
        <f>VLOOKUP($D2,'Team - Wins CALC'!$C$22:$U$53,L$1+2,FALSE)</f>
        <v>0</v>
      </c>
      <c r="M2" s="19">
        <f>VLOOKUP($D2,'Team - Wins CALC'!$C$22:$U$53,M$1+2,FALSE)</f>
        <v>0</v>
      </c>
      <c r="N2" s="19">
        <f>VLOOKUP($D2,'Team - Wins CALC'!$C$22:$U$53,N$1+2,FALSE)</f>
        <v>0</v>
      </c>
      <c r="O2" s="19">
        <f>VLOOKUP($D2,'Team - Wins CALC'!$C$22:$U$53,O$1+2,FALSE)</f>
        <v>0</v>
      </c>
      <c r="P2" s="19">
        <f>VLOOKUP($D2,'Team - Wins CALC'!$C$22:$U$53,P$1+2,FALSE)</f>
        <v>0</v>
      </c>
      <c r="Q2" s="19">
        <f>VLOOKUP($D2,'Team - Wins CALC'!$C$22:$U$53,Q$1+2,FALSE)</f>
        <v>0</v>
      </c>
      <c r="R2" s="19">
        <f>VLOOKUP($D2,'Team - Wins CALC'!$C$22:$U$53,R$1+2,FALSE)</f>
        <v>0</v>
      </c>
      <c r="S2" s="19">
        <f>VLOOKUP($D2,'Team - Wins CALC'!$C$22:$U$53,S$1+2,FALSE)</f>
        <v>0</v>
      </c>
      <c r="T2" s="19">
        <f>VLOOKUP($D2,'Team - Wins CALC'!$C$22:$U$53,T$1+2,FALSE)</f>
        <v>0</v>
      </c>
      <c r="U2" s="19">
        <f>VLOOKUP($D2,'Team - Wins CALC'!$C$22:$U$53,U$1+2,FALSE)</f>
        <v>0</v>
      </c>
      <c r="V2" s="21">
        <f>SUM(E2:U2)</f>
        <v>0</v>
      </c>
    </row>
    <row r="3" spans="3:22" ht="12.75">
      <c r="C3" s="10"/>
      <c r="D3" s="3" t="str">
        <f>VLOOKUP(C1,'Entries - DATA'!$A$4:$S$43,12)</f>
        <v>Green Bay PACKERS</v>
      </c>
      <c r="E3" s="19">
        <f>VLOOKUP($D3,'Team - Wins CALC'!$C$22:$U$53,E$1+2,FALSE)</f>
        <v>1</v>
      </c>
      <c r="F3" s="19">
        <f>VLOOKUP($D3,'Team - Wins CALC'!$C$22:$U$53,F$1+2,FALSE)</f>
        <v>1</v>
      </c>
      <c r="G3" s="19">
        <f>VLOOKUP($D3,'Team - Wins CALC'!$C$22:$U$53,G$1+2,FALSE)</f>
        <v>0</v>
      </c>
      <c r="H3" s="19">
        <f>VLOOKUP($D3,'Team - Wins CALC'!$C$22:$U$53,H$1+2,FALSE)</f>
        <v>0</v>
      </c>
      <c r="I3" s="19">
        <f>VLOOKUP($D3,'Team - Wins CALC'!$C$22:$U$53,I$1+2,FALSE)</f>
        <v>0</v>
      </c>
      <c r="J3" s="19">
        <f>VLOOKUP($D3,'Team - Wins CALC'!$C$22:$U$53,J$1+2,FALSE)</f>
        <v>0</v>
      </c>
      <c r="K3" s="19">
        <f>VLOOKUP($D3,'Team - Wins CALC'!$C$22:$U$53,K$1+2,FALSE)</f>
        <v>0</v>
      </c>
      <c r="L3" s="19">
        <f>VLOOKUP($D3,'Team - Wins CALC'!$C$22:$U$53,L$1+2,FALSE)</f>
        <v>0</v>
      </c>
      <c r="M3" s="19">
        <f>VLOOKUP($D3,'Team - Wins CALC'!$C$22:$U$53,M$1+2,FALSE)</f>
        <v>0</v>
      </c>
      <c r="N3" s="19">
        <f>VLOOKUP($D3,'Team - Wins CALC'!$C$22:$U$53,N$1+2,FALSE)</f>
        <v>0</v>
      </c>
      <c r="O3" s="19">
        <f>VLOOKUP($D3,'Team - Wins CALC'!$C$22:$U$53,O$1+2,FALSE)</f>
        <v>0</v>
      </c>
      <c r="P3" s="19">
        <f>VLOOKUP($D3,'Team - Wins CALC'!$C$22:$U$53,P$1+2,FALSE)</f>
        <v>0</v>
      </c>
      <c r="Q3" s="19">
        <f>VLOOKUP($D3,'Team - Wins CALC'!$C$22:$U$53,Q$1+2,FALSE)</f>
        <v>0</v>
      </c>
      <c r="R3" s="19">
        <f>VLOOKUP($D3,'Team - Wins CALC'!$C$22:$U$53,R$1+2,FALSE)</f>
        <v>0</v>
      </c>
      <c r="S3" s="19">
        <f>VLOOKUP($D3,'Team - Wins CALC'!$C$22:$U$53,S$1+2,FALSE)</f>
        <v>0</v>
      </c>
      <c r="T3" s="19">
        <f>VLOOKUP($D3,'Team - Wins CALC'!$C$22:$U$53,T$1+2,FALSE)</f>
        <v>0</v>
      </c>
      <c r="U3" s="19">
        <f>VLOOKUP($D3,'Team - Wins CALC'!$C$22:$U$53,U$1+2,FALSE)</f>
        <v>0</v>
      </c>
      <c r="V3" s="22">
        <f aca="true" t="shared" si="1" ref="V3:V10">SUM(E3:U3)</f>
        <v>2</v>
      </c>
    </row>
    <row r="4" spans="1:22" ht="12.75">
      <c r="A4" s="15"/>
      <c r="C4" s="10"/>
      <c r="D4" s="3" t="str">
        <f>VLOOKUP(C1,'Entries - DATA'!$A$4:$S$43,13)</f>
        <v>Dallas COWBOYS</v>
      </c>
      <c r="E4" s="19">
        <f>VLOOKUP($D4,'Team - Wins CALC'!$C$22:$U$53,E$1+2,FALSE)</f>
        <v>1</v>
      </c>
      <c r="F4" s="19">
        <f>VLOOKUP($D4,'Team - Wins CALC'!$C$22:$U$53,F$1+2,FALSE)</f>
        <v>1</v>
      </c>
      <c r="G4" s="19">
        <f>VLOOKUP($D4,'Team - Wins CALC'!$C$22:$U$53,G$1+2,FALSE)</f>
        <v>0</v>
      </c>
      <c r="H4" s="19">
        <f>VLOOKUP($D4,'Team - Wins CALC'!$C$22:$U$53,H$1+2,FALSE)</f>
        <v>0</v>
      </c>
      <c r="I4" s="19">
        <f>VLOOKUP($D4,'Team - Wins CALC'!$C$22:$U$53,I$1+2,FALSE)</f>
        <v>0</v>
      </c>
      <c r="J4" s="19">
        <f>VLOOKUP($D4,'Team - Wins CALC'!$C$22:$U$53,J$1+2,FALSE)</f>
        <v>0</v>
      </c>
      <c r="K4" s="19">
        <f>VLOOKUP($D4,'Team - Wins CALC'!$C$22:$U$53,K$1+2,FALSE)</f>
        <v>0</v>
      </c>
      <c r="L4" s="19">
        <f>VLOOKUP($D4,'Team - Wins CALC'!$C$22:$U$53,L$1+2,FALSE)</f>
        <v>0</v>
      </c>
      <c r="M4" s="19">
        <f>VLOOKUP($D4,'Team - Wins CALC'!$C$22:$U$53,M$1+2,FALSE)</f>
        <v>0</v>
      </c>
      <c r="N4" s="19">
        <f>VLOOKUP($D4,'Team - Wins CALC'!$C$22:$U$53,N$1+2,FALSE)</f>
        <v>0</v>
      </c>
      <c r="O4" s="19">
        <f>VLOOKUP($D4,'Team - Wins CALC'!$C$22:$U$53,O$1+2,FALSE)</f>
        <v>0</v>
      </c>
      <c r="P4" s="19">
        <f>VLOOKUP($D4,'Team - Wins CALC'!$C$22:$U$53,P$1+2,FALSE)</f>
        <v>0</v>
      </c>
      <c r="Q4" s="19">
        <f>VLOOKUP($D4,'Team - Wins CALC'!$C$22:$U$53,Q$1+2,FALSE)</f>
        <v>0</v>
      </c>
      <c r="R4" s="19">
        <f>VLOOKUP($D4,'Team - Wins CALC'!$C$22:$U$53,R$1+2,FALSE)</f>
        <v>0</v>
      </c>
      <c r="S4" s="19">
        <f>VLOOKUP($D4,'Team - Wins CALC'!$C$22:$U$53,S$1+2,FALSE)</f>
        <v>0</v>
      </c>
      <c r="T4" s="19">
        <f>VLOOKUP($D4,'Team - Wins CALC'!$C$22:$U$53,T$1+2,FALSE)</f>
        <v>0</v>
      </c>
      <c r="U4" s="19">
        <f>VLOOKUP($D4,'Team - Wins CALC'!$C$22:$U$53,U$1+2,FALSE)</f>
        <v>0</v>
      </c>
      <c r="V4" s="22">
        <f t="shared" si="1"/>
        <v>2</v>
      </c>
    </row>
    <row r="5" spans="3:22" ht="12.75">
      <c r="C5" s="11"/>
      <c r="D5" s="3" t="str">
        <f>VLOOKUP(C1,'Entries - DATA'!$A$4:$S$43,14)</f>
        <v>New Orleans SAINTS</v>
      </c>
      <c r="E5" s="19">
        <f>VLOOKUP($D5,'Team - Wins CALC'!$C$22:$U$53,E$1+2,FALSE)</f>
        <v>1</v>
      </c>
      <c r="F5" s="19">
        <f>VLOOKUP($D5,'Team - Wins CALC'!$C$22:$U$53,F$1+2,FALSE)</f>
        <v>0</v>
      </c>
      <c r="G5" s="19">
        <f>VLOOKUP($D5,'Team - Wins CALC'!$C$22:$U$53,G$1+2,FALSE)</f>
        <v>0</v>
      </c>
      <c r="H5" s="19">
        <f>VLOOKUP($D5,'Team - Wins CALC'!$C$22:$U$53,H$1+2,FALSE)</f>
        <v>0</v>
      </c>
      <c r="I5" s="19">
        <f>VLOOKUP($D5,'Team - Wins CALC'!$C$22:$U$53,I$1+2,FALSE)</f>
        <v>0</v>
      </c>
      <c r="J5" s="19">
        <f>VLOOKUP($D5,'Team - Wins CALC'!$C$22:$U$53,J$1+2,FALSE)</f>
        <v>0</v>
      </c>
      <c r="K5" s="19">
        <f>VLOOKUP($D5,'Team - Wins CALC'!$C$22:$U$53,K$1+2,FALSE)</f>
        <v>0</v>
      </c>
      <c r="L5" s="19">
        <f>VLOOKUP($D5,'Team - Wins CALC'!$C$22:$U$53,L$1+2,FALSE)</f>
        <v>0</v>
      </c>
      <c r="M5" s="19">
        <f>VLOOKUP($D5,'Team - Wins CALC'!$C$22:$U$53,M$1+2,FALSE)</f>
        <v>0</v>
      </c>
      <c r="N5" s="19">
        <f>VLOOKUP($D5,'Team - Wins CALC'!$C$22:$U$53,N$1+2,FALSE)</f>
        <v>0</v>
      </c>
      <c r="O5" s="19">
        <f>VLOOKUP($D5,'Team - Wins CALC'!$C$22:$U$53,O$1+2,FALSE)</f>
        <v>0</v>
      </c>
      <c r="P5" s="19">
        <f>VLOOKUP($D5,'Team - Wins CALC'!$C$22:$U$53,P$1+2,FALSE)</f>
        <v>0</v>
      </c>
      <c r="Q5" s="19">
        <f>VLOOKUP($D5,'Team - Wins CALC'!$C$22:$U$53,Q$1+2,FALSE)</f>
        <v>0</v>
      </c>
      <c r="R5" s="19">
        <f>VLOOKUP($D5,'Team - Wins CALC'!$C$22:$U$53,R$1+2,FALSE)</f>
        <v>0</v>
      </c>
      <c r="S5" s="19">
        <f>VLOOKUP($D5,'Team - Wins CALC'!$C$22:$U$53,S$1+2,FALSE)</f>
        <v>0</v>
      </c>
      <c r="T5" s="19">
        <f>VLOOKUP($D5,'Team - Wins CALC'!$C$22:$U$53,T$1+2,FALSE)</f>
        <v>0</v>
      </c>
      <c r="U5" s="19">
        <f>VLOOKUP($D5,'Team - Wins CALC'!$C$22:$U$53,U$1+2,FALSE)</f>
        <v>0</v>
      </c>
      <c r="V5" s="22">
        <f t="shared" si="1"/>
        <v>1</v>
      </c>
    </row>
    <row r="6" spans="3:22" ht="12.75">
      <c r="C6" s="9" t="s">
        <v>6</v>
      </c>
      <c r="D6" s="3" t="str">
        <f>VLOOKUP(C1,'Entries - DATA'!$A$4:$S$43,15)</f>
        <v>San Diego CHARGERS</v>
      </c>
      <c r="E6" s="19">
        <f>VLOOKUP($D6,'Team - Wins CALC'!$C$22:$U$53,E$1+2,FALSE)</f>
        <v>0</v>
      </c>
      <c r="F6" s="19">
        <f>VLOOKUP($D6,'Team - Wins CALC'!$C$22:$U$53,F$1+2,FALSE)</f>
        <v>0</v>
      </c>
      <c r="G6" s="19">
        <f>VLOOKUP($D6,'Team - Wins CALC'!$C$22:$U$53,G$1+2,FALSE)</f>
        <v>0</v>
      </c>
      <c r="H6" s="19">
        <f>VLOOKUP($D6,'Team - Wins CALC'!$C$22:$U$53,H$1+2,FALSE)</f>
        <v>0</v>
      </c>
      <c r="I6" s="19">
        <f>VLOOKUP($D6,'Team - Wins CALC'!$C$22:$U$53,I$1+2,FALSE)</f>
        <v>0</v>
      </c>
      <c r="J6" s="19">
        <f>VLOOKUP($D6,'Team - Wins CALC'!$C$22:$U$53,J$1+2,FALSE)</f>
        <v>0</v>
      </c>
      <c r="K6" s="19">
        <f>VLOOKUP($D6,'Team - Wins CALC'!$C$22:$U$53,K$1+2,FALSE)</f>
        <v>0</v>
      </c>
      <c r="L6" s="19">
        <f>VLOOKUP($D6,'Team - Wins CALC'!$C$22:$U$53,L$1+2,FALSE)</f>
        <v>0</v>
      </c>
      <c r="M6" s="19">
        <f>VLOOKUP($D6,'Team - Wins CALC'!$C$22:$U$53,M$1+2,FALSE)</f>
        <v>0</v>
      </c>
      <c r="N6" s="19">
        <f>VLOOKUP($D6,'Team - Wins CALC'!$C$22:$U$53,N$1+2,FALSE)</f>
        <v>0</v>
      </c>
      <c r="O6" s="19">
        <f>VLOOKUP($D6,'Team - Wins CALC'!$C$22:$U$53,O$1+2,FALSE)</f>
        <v>0</v>
      </c>
      <c r="P6" s="19">
        <f>VLOOKUP($D6,'Team - Wins CALC'!$C$22:$U$53,P$1+2,FALSE)</f>
        <v>0</v>
      </c>
      <c r="Q6" s="19">
        <f>VLOOKUP($D6,'Team - Wins CALC'!$C$22:$U$53,Q$1+2,FALSE)</f>
        <v>0</v>
      </c>
      <c r="R6" s="19">
        <f>VLOOKUP($D6,'Team - Wins CALC'!$C$22:$U$53,R$1+2,FALSE)</f>
        <v>0</v>
      </c>
      <c r="S6" s="19">
        <f>VLOOKUP($D6,'Team - Wins CALC'!$C$22:$U$53,S$1+2,FALSE)</f>
        <v>0</v>
      </c>
      <c r="T6" s="19">
        <f>VLOOKUP($D6,'Team - Wins CALC'!$C$22:$U$53,T$1+2,FALSE)</f>
        <v>0</v>
      </c>
      <c r="U6" s="19">
        <f>VLOOKUP($D6,'Team - Wins CALC'!$C$22:$U$53,U$1+2,FALSE)</f>
        <v>0</v>
      </c>
      <c r="V6" s="22">
        <f t="shared" si="1"/>
        <v>0</v>
      </c>
    </row>
    <row r="7" spans="3:22" ht="12.75">
      <c r="C7" s="10"/>
      <c r="D7" s="3" t="str">
        <f>VLOOKUP(C1,'Entries - DATA'!$A$4:$S$43,16)</f>
        <v>Cleveland BROWNS</v>
      </c>
      <c r="E7" s="19">
        <f>VLOOKUP($D7,'Team - Wins CALC'!$C$22:$U$53,E$1+2,FALSE)</f>
        <v>0</v>
      </c>
      <c r="F7" s="19">
        <f>VLOOKUP($D7,'Team - Wins CALC'!$C$22:$U$53,F$1+2,FALSE)</f>
        <v>0</v>
      </c>
      <c r="G7" s="19">
        <f>VLOOKUP($D7,'Team - Wins CALC'!$C$22:$U$53,G$1+2,FALSE)</f>
        <v>0</v>
      </c>
      <c r="H7" s="19">
        <f>VLOOKUP($D7,'Team - Wins CALC'!$C$22:$U$53,H$1+2,FALSE)</f>
        <v>0</v>
      </c>
      <c r="I7" s="19">
        <f>VLOOKUP($D7,'Team - Wins CALC'!$C$22:$U$53,I$1+2,FALSE)</f>
        <v>0</v>
      </c>
      <c r="J7" s="19">
        <f>VLOOKUP($D7,'Team - Wins CALC'!$C$22:$U$53,J$1+2,FALSE)</f>
        <v>0</v>
      </c>
      <c r="K7" s="19">
        <f>VLOOKUP($D7,'Team - Wins CALC'!$C$22:$U$53,K$1+2,FALSE)</f>
        <v>0</v>
      </c>
      <c r="L7" s="19">
        <f>VLOOKUP($D7,'Team - Wins CALC'!$C$22:$U$53,L$1+2,FALSE)</f>
        <v>0</v>
      </c>
      <c r="M7" s="19">
        <f>VLOOKUP($D7,'Team - Wins CALC'!$C$22:$U$53,M$1+2,FALSE)</f>
        <v>0</v>
      </c>
      <c r="N7" s="19">
        <f>VLOOKUP($D7,'Team - Wins CALC'!$C$22:$U$53,N$1+2,FALSE)</f>
        <v>0</v>
      </c>
      <c r="O7" s="19">
        <f>VLOOKUP($D7,'Team - Wins CALC'!$C$22:$U$53,O$1+2,FALSE)</f>
        <v>0</v>
      </c>
      <c r="P7" s="19">
        <f>VLOOKUP($D7,'Team - Wins CALC'!$C$22:$U$53,P$1+2,FALSE)</f>
        <v>0</v>
      </c>
      <c r="Q7" s="19">
        <f>VLOOKUP($D7,'Team - Wins CALC'!$C$22:$U$53,Q$1+2,FALSE)</f>
        <v>0</v>
      </c>
      <c r="R7" s="19">
        <f>VLOOKUP($D7,'Team - Wins CALC'!$C$22:$U$53,R$1+2,FALSE)</f>
        <v>0</v>
      </c>
      <c r="S7" s="19">
        <f>VLOOKUP($D7,'Team - Wins CALC'!$C$22:$U$53,S$1+2,FALSE)</f>
        <v>0</v>
      </c>
      <c r="T7" s="19">
        <f>VLOOKUP($D7,'Team - Wins CALC'!$C$22:$U$53,T$1+2,FALSE)</f>
        <v>0</v>
      </c>
      <c r="U7" s="19">
        <f>VLOOKUP($D7,'Team - Wins CALC'!$C$22:$U$53,U$1+2,FALSE)</f>
        <v>0</v>
      </c>
      <c r="V7" s="22">
        <f t="shared" si="1"/>
        <v>0</v>
      </c>
    </row>
    <row r="8" spans="3:22" ht="12.75">
      <c r="C8" s="10"/>
      <c r="D8" s="3" t="str">
        <f>VLOOKUP(C1,'Entries - DATA'!$A$4:$S$43,17)</f>
        <v>Jacksonville JAGUARS</v>
      </c>
      <c r="E8" s="19">
        <f>VLOOKUP($D8,'Team - Wins CALC'!$C$22:$U$53,E$1+2,FALSE)</f>
        <v>0</v>
      </c>
      <c r="F8" s="19">
        <f>VLOOKUP($D8,'Team - Wins CALC'!$C$22:$U$53,F$1+2,FALSE)</f>
        <v>0</v>
      </c>
      <c r="G8" s="19">
        <f>VLOOKUP($D8,'Team - Wins CALC'!$C$22:$U$53,G$1+2,FALSE)</f>
        <v>0</v>
      </c>
      <c r="H8" s="19">
        <f>VLOOKUP($D8,'Team - Wins CALC'!$C$22:$U$53,H$1+2,FALSE)</f>
        <v>0</v>
      </c>
      <c r="I8" s="19">
        <f>VLOOKUP($D8,'Team - Wins CALC'!$C$22:$U$53,I$1+2,FALSE)</f>
        <v>0</v>
      </c>
      <c r="J8" s="19">
        <f>VLOOKUP($D8,'Team - Wins CALC'!$C$22:$U$53,J$1+2,FALSE)</f>
        <v>0</v>
      </c>
      <c r="K8" s="19">
        <f>VLOOKUP($D8,'Team - Wins CALC'!$C$22:$U$53,K$1+2,FALSE)</f>
        <v>0</v>
      </c>
      <c r="L8" s="19">
        <f>VLOOKUP($D8,'Team - Wins CALC'!$C$22:$U$53,L$1+2,FALSE)</f>
        <v>0</v>
      </c>
      <c r="M8" s="19">
        <f>VLOOKUP($D8,'Team - Wins CALC'!$C$22:$U$53,M$1+2,FALSE)</f>
        <v>0</v>
      </c>
      <c r="N8" s="19">
        <f>VLOOKUP($D8,'Team - Wins CALC'!$C$22:$U$53,N$1+2,FALSE)</f>
        <v>0</v>
      </c>
      <c r="O8" s="19">
        <f>VLOOKUP($D8,'Team - Wins CALC'!$C$22:$U$53,O$1+2,FALSE)</f>
        <v>0</v>
      </c>
      <c r="P8" s="19">
        <f>VLOOKUP($D8,'Team - Wins CALC'!$C$22:$U$53,P$1+2,FALSE)</f>
        <v>0</v>
      </c>
      <c r="Q8" s="19">
        <f>VLOOKUP($D8,'Team - Wins CALC'!$C$22:$U$53,Q$1+2,FALSE)</f>
        <v>0</v>
      </c>
      <c r="R8" s="19">
        <f>VLOOKUP($D8,'Team - Wins CALC'!$C$22:$U$53,R$1+2,FALSE)</f>
        <v>0</v>
      </c>
      <c r="S8" s="19">
        <f>VLOOKUP($D8,'Team - Wins CALC'!$C$22:$U$53,S$1+2,FALSE)</f>
        <v>0</v>
      </c>
      <c r="T8" s="19">
        <f>VLOOKUP($D8,'Team - Wins CALC'!$C$22:$U$53,T$1+2,FALSE)</f>
        <v>0</v>
      </c>
      <c r="U8" s="19">
        <f>VLOOKUP($D8,'Team - Wins CALC'!$C$22:$U$53,U$1+2,FALSE)</f>
        <v>0</v>
      </c>
      <c r="V8" s="22">
        <f t="shared" si="1"/>
        <v>0</v>
      </c>
    </row>
    <row r="9" spans="3:22" ht="13.5" thickBot="1">
      <c r="C9" s="11"/>
      <c r="D9" s="3" t="str">
        <f>VLOOKUP(C1,'Entries - DATA'!$A$4:$S$43,18)</f>
        <v>New England PATRIOTS</v>
      </c>
      <c r="E9" s="19">
        <f>VLOOKUP($D9,'Team - Wins CALC'!$C$22:$U$53,E$1+2,FALSE)</f>
        <v>1</v>
      </c>
      <c r="F9" s="19">
        <f>VLOOKUP($D9,'Team - Wins CALC'!$C$22:$U$53,F$1+2,FALSE)</f>
        <v>1</v>
      </c>
      <c r="G9" s="19">
        <f>VLOOKUP($D9,'Team - Wins CALC'!$C$22:$U$53,G$1+2,FALSE)</f>
        <v>0</v>
      </c>
      <c r="H9" s="19">
        <f>VLOOKUP($D9,'Team - Wins CALC'!$C$22:$U$53,H$1+2,FALSE)</f>
        <v>0</v>
      </c>
      <c r="I9" s="19">
        <f>VLOOKUP($D9,'Team - Wins CALC'!$C$22:$U$53,I$1+2,FALSE)</f>
        <v>0</v>
      </c>
      <c r="J9" s="19">
        <f>VLOOKUP($D9,'Team - Wins CALC'!$C$22:$U$53,J$1+2,FALSE)</f>
        <v>0</v>
      </c>
      <c r="K9" s="19">
        <f>VLOOKUP($D9,'Team - Wins CALC'!$C$22:$U$53,K$1+2,FALSE)</f>
        <v>0</v>
      </c>
      <c r="L9" s="19">
        <f>VLOOKUP($D9,'Team - Wins CALC'!$C$22:$U$53,L$1+2,FALSE)</f>
        <v>0</v>
      </c>
      <c r="M9" s="19">
        <f>VLOOKUP($D9,'Team - Wins CALC'!$C$22:$U$53,M$1+2,FALSE)</f>
        <v>0</v>
      </c>
      <c r="N9" s="19">
        <f>VLOOKUP($D9,'Team - Wins CALC'!$C$22:$U$53,N$1+2,FALSE)</f>
        <v>0</v>
      </c>
      <c r="O9" s="19">
        <f>VLOOKUP($D9,'Team - Wins CALC'!$C$22:$U$53,O$1+2,FALSE)</f>
        <v>0</v>
      </c>
      <c r="P9" s="19">
        <f>VLOOKUP($D9,'Team - Wins CALC'!$C$22:$U$53,P$1+2,FALSE)</f>
        <v>0</v>
      </c>
      <c r="Q9" s="19">
        <f>VLOOKUP($D9,'Team - Wins CALC'!$C$22:$U$53,Q$1+2,FALSE)</f>
        <v>0</v>
      </c>
      <c r="R9" s="19">
        <f>VLOOKUP($D9,'Team - Wins CALC'!$C$22:$U$53,R$1+2,FALSE)</f>
        <v>0</v>
      </c>
      <c r="S9" s="19">
        <f>VLOOKUP($D9,'Team - Wins CALC'!$C$22:$U$53,S$1+2,FALSE)</f>
        <v>0</v>
      </c>
      <c r="T9" s="19">
        <f>VLOOKUP($D9,'Team - Wins CALC'!$C$22:$U$53,T$1+2,FALSE)</f>
        <v>0</v>
      </c>
      <c r="U9" s="19">
        <f>VLOOKUP($D9,'Team - Wins CALC'!$C$22:$U$53,U$1+2,FALSE)</f>
        <v>0</v>
      </c>
      <c r="V9" s="23">
        <f t="shared" si="1"/>
        <v>2</v>
      </c>
    </row>
    <row r="10" spans="3:41" ht="13.5" thickBot="1">
      <c r="C10" s="17"/>
      <c r="D10" s="18" t="s">
        <v>86</v>
      </c>
      <c r="E10" s="16">
        <f>SUM(E2:E9)</f>
        <v>4</v>
      </c>
      <c r="F10" s="13">
        <f aca="true" t="shared" si="2" ref="F10:U10">SUM(F2:F9)</f>
        <v>3</v>
      </c>
      <c r="G10" s="13">
        <f t="shared" si="2"/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si="2"/>
        <v>0</v>
      </c>
      <c r="Q10" s="13">
        <f t="shared" si="2"/>
        <v>0</v>
      </c>
      <c r="R10" s="13">
        <f t="shared" si="2"/>
        <v>0</v>
      </c>
      <c r="S10" s="13">
        <f t="shared" si="2"/>
        <v>0</v>
      </c>
      <c r="T10" s="13">
        <f t="shared" si="2"/>
        <v>0</v>
      </c>
      <c r="U10" s="14">
        <f t="shared" si="2"/>
        <v>0</v>
      </c>
      <c r="V10" s="24">
        <f t="shared" si="1"/>
        <v>7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3:41" s="20" customFormat="1" ht="22.5" customHeight="1">
      <c r="C11" s="34" t="s">
        <v>87</v>
      </c>
      <c r="D11" s="31" t="str">
        <f>VLOOKUP(C1,'Entries - DATA'!$A$4:$S$43,19)</f>
        <v>Indianapolis COLTS</v>
      </c>
      <c r="E11" s="35">
        <f>VLOOKUP($D11,'Team - Wins CALC'!$C$22:$U$53,E$1+2,FALSE)</f>
        <v>0</v>
      </c>
      <c r="F11" s="35">
        <f>VLOOKUP($D11,'Team - Wins CALC'!$C$22:$U$53,F$1+2,FALSE)</f>
        <v>1</v>
      </c>
      <c r="G11" s="35">
        <f>VLOOKUP($D11,'Team - Wins CALC'!$C$22:$U$53,G$1+2,FALSE)</f>
        <v>0</v>
      </c>
      <c r="H11" s="35">
        <f>VLOOKUP($D11,'Team - Wins CALC'!$C$22:$U$53,H$1+2,FALSE)</f>
        <v>0</v>
      </c>
      <c r="I11" s="35">
        <f>VLOOKUP($D11,'Team - Wins CALC'!$C$22:$U$53,I$1+2,FALSE)</f>
        <v>0</v>
      </c>
      <c r="J11" s="35">
        <f>VLOOKUP($D11,'Team - Wins CALC'!$C$22:$U$53,J$1+2,FALSE)</f>
        <v>0</v>
      </c>
      <c r="K11" s="35">
        <f>VLOOKUP($D11,'Team - Wins CALC'!$C$22:$U$53,K$1+2,FALSE)</f>
        <v>0</v>
      </c>
      <c r="L11" s="35">
        <f>VLOOKUP($D11,'Team - Wins CALC'!$C$22:$U$53,L$1+2,FALSE)</f>
        <v>0</v>
      </c>
      <c r="M11" s="35">
        <f>VLOOKUP($D11,'Team - Wins CALC'!$C$22:$U$53,M$1+2,FALSE)</f>
        <v>0</v>
      </c>
      <c r="N11" s="35">
        <f>VLOOKUP($D11,'Team - Wins CALC'!$C$22:$U$53,N$1+2,FALSE)</f>
        <v>0</v>
      </c>
      <c r="O11" s="35">
        <f>VLOOKUP($D11,'Team - Wins CALC'!$C$22:$U$53,O$1+2,FALSE)</f>
        <v>0</v>
      </c>
      <c r="P11" s="35">
        <f>VLOOKUP($D11,'Team - Wins CALC'!$C$22:$U$53,P$1+2,FALSE)</f>
        <v>0</v>
      </c>
      <c r="Q11" s="35">
        <f>VLOOKUP($D11,'Team - Wins CALC'!$C$22:$U$53,Q$1+2,FALSE)</f>
        <v>0</v>
      </c>
      <c r="R11" s="35">
        <f>VLOOKUP($D11,'Team - Wins CALC'!$C$22:$U$53,R$1+2,FALSE)</f>
        <v>0</v>
      </c>
      <c r="S11" s="35">
        <f>VLOOKUP($D11,'Team - Wins CALC'!$C$22:$U$53,S$1+2,FALSE)</f>
        <v>0</v>
      </c>
      <c r="T11" s="35">
        <f>VLOOKUP($D11,'Team - Wins CALC'!$C$22:$U$53,T$1+2,FALSE)</f>
        <v>0</v>
      </c>
      <c r="U11" s="35">
        <f>VLOOKUP($D11,'Team - Wins CALC'!$C$22:$U$53,U$1+2,FALSE)</f>
        <v>0</v>
      </c>
      <c r="V11" s="25">
        <f>SUM(E11:U11)</f>
        <v>1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24:41" ht="12.75">
      <c r="X12" s="1">
        <v>1</v>
      </c>
      <c r="Y12" s="1">
        <v>2</v>
      </c>
      <c r="Z12" s="1">
        <v>3</v>
      </c>
      <c r="AA12" s="1">
        <v>4</v>
      </c>
      <c r="AB12" s="1">
        <v>5</v>
      </c>
      <c r="AC12" s="1">
        <v>6</v>
      </c>
      <c r="AD12" s="1">
        <v>7</v>
      </c>
      <c r="AE12" s="1">
        <v>8</v>
      </c>
      <c r="AF12" s="1">
        <v>9</v>
      </c>
      <c r="AG12" s="1">
        <v>10</v>
      </c>
      <c r="AH12" s="1">
        <v>11</v>
      </c>
      <c r="AI12" s="1">
        <v>12</v>
      </c>
      <c r="AJ12" s="1">
        <v>13</v>
      </c>
      <c r="AK12" s="1">
        <v>14</v>
      </c>
      <c r="AL12" s="1">
        <v>15</v>
      </c>
      <c r="AM12" s="1">
        <v>16</v>
      </c>
      <c r="AN12" s="1">
        <v>17</v>
      </c>
      <c r="AO12" s="15" t="s">
        <v>92</v>
      </c>
    </row>
    <row r="13" spans="3:41" ht="13.5" thickBot="1">
      <c r="C13" t="str">
        <f ca="1">INDIRECT("'Entries - DATA'!"&amp;"A"&amp;A14+3)</f>
        <v>Anderson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  <c r="O13" s="1">
        <v>11</v>
      </c>
      <c r="P13" s="1">
        <v>12</v>
      </c>
      <c r="Q13" s="1">
        <v>13</v>
      </c>
      <c r="R13" s="1">
        <v>14</v>
      </c>
      <c r="S13" s="1">
        <v>15</v>
      </c>
      <c r="T13" s="1">
        <v>16</v>
      </c>
      <c r="U13" s="1">
        <v>17</v>
      </c>
      <c r="V13" s="20" t="s">
        <v>88</v>
      </c>
      <c r="X13">
        <f aca="true" t="shared" si="3" ref="X13:AN13">+E22</f>
        <v>4</v>
      </c>
      <c r="Y13">
        <f t="shared" si="3"/>
        <v>5</v>
      </c>
      <c r="Z13">
        <f t="shared" si="3"/>
        <v>0</v>
      </c>
      <c r="AA13">
        <f t="shared" si="3"/>
        <v>0</v>
      </c>
      <c r="AB13">
        <f t="shared" si="3"/>
        <v>0</v>
      </c>
      <c r="AC13">
        <f t="shared" si="3"/>
        <v>0</v>
      </c>
      <c r="AD13">
        <f t="shared" si="3"/>
        <v>0</v>
      </c>
      <c r="AE13">
        <f t="shared" si="3"/>
        <v>0</v>
      </c>
      <c r="AF13">
        <f t="shared" si="3"/>
        <v>0</v>
      </c>
      <c r="AG13">
        <f t="shared" si="3"/>
        <v>0</v>
      </c>
      <c r="AH13">
        <f t="shared" si="3"/>
        <v>0</v>
      </c>
      <c r="AI13">
        <f t="shared" si="3"/>
        <v>0</v>
      </c>
      <c r="AJ13">
        <f t="shared" si="3"/>
        <v>0</v>
      </c>
      <c r="AK13">
        <f t="shared" si="3"/>
        <v>0</v>
      </c>
      <c r="AL13">
        <f t="shared" si="3"/>
        <v>0</v>
      </c>
      <c r="AM13">
        <f t="shared" si="3"/>
        <v>0</v>
      </c>
      <c r="AN13">
        <f t="shared" si="3"/>
        <v>0</v>
      </c>
      <c r="AO13">
        <f>+V23</f>
        <v>2</v>
      </c>
    </row>
    <row r="14" spans="1:23" ht="12.75">
      <c r="A14">
        <f>+SUM(A1:A13)+1</f>
        <v>2</v>
      </c>
      <c r="C14" s="9" t="s">
        <v>4</v>
      </c>
      <c r="D14" s="3" t="str">
        <f>VLOOKUP(C13,'Entries - DATA'!$A$4:$S$43,11)</f>
        <v>Seattle SEAHAWKS</v>
      </c>
      <c r="E14" s="19">
        <f>VLOOKUP($D14,'Team - Wins CALC'!$C$22:$U$53,E$1+2,FALSE)</f>
        <v>0</v>
      </c>
      <c r="F14" s="19">
        <f>VLOOKUP($D14,'Team - Wins CALC'!$C$22:$U$53,F$1+2,FALSE)</f>
        <v>0</v>
      </c>
      <c r="G14" s="19">
        <f>VLOOKUP($D14,'Team - Wins CALC'!$C$22:$U$53,G$1+2,FALSE)</f>
        <v>0</v>
      </c>
      <c r="H14" s="19">
        <f>VLOOKUP($D14,'Team - Wins CALC'!$C$22:$U$53,H$1+2,FALSE)</f>
        <v>0</v>
      </c>
      <c r="I14" s="19">
        <f>VLOOKUP($D14,'Team - Wins CALC'!$C$22:$U$53,I$1+2,FALSE)</f>
        <v>0</v>
      </c>
      <c r="J14" s="19">
        <f>VLOOKUP($D14,'Team - Wins CALC'!$C$22:$U$53,J$1+2,FALSE)</f>
        <v>0</v>
      </c>
      <c r="K14" s="19">
        <f>VLOOKUP($D14,'Team - Wins CALC'!$C$22:$U$53,K$1+2,FALSE)</f>
        <v>0</v>
      </c>
      <c r="L14" s="19">
        <f>VLOOKUP($D14,'Team - Wins CALC'!$C$22:$U$53,L$1+2,FALSE)</f>
        <v>0</v>
      </c>
      <c r="M14" s="19">
        <f>VLOOKUP($D14,'Team - Wins CALC'!$C$22:$U$53,M$1+2,FALSE)</f>
        <v>0</v>
      </c>
      <c r="N14" s="19">
        <f>VLOOKUP($D14,'Team - Wins CALC'!$C$22:$U$53,N$1+2,FALSE)</f>
        <v>0</v>
      </c>
      <c r="O14" s="19">
        <f>VLOOKUP($D14,'Team - Wins CALC'!$C$22:$U$53,O$1+2,FALSE)</f>
        <v>0</v>
      </c>
      <c r="P14" s="19">
        <f>VLOOKUP($D14,'Team - Wins CALC'!$C$22:$U$53,P$1+2,FALSE)</f>
        <v>0</v>
      </c>
      <c r="Q14" s="19">
        <f>VLOOKUP($D14,'Team - Wins CALC'!$C$22:$U$53,Q$1+2,FALSE)</f>
        <v>0</v>
      </c>
      <c r="R14" s="19">
        <f>VLOOKUP($D14,'Team - Wins CALC'!$C$22:$U$53,R$1+2,FALSE)</f>
        <v>0</v>
      </c>
      <c r="S14" s="19">
        <f>VLOOKUP($D14,'Team - Wins CALC'!$C$22:$U$53,S$1+2,FALSE)</f>
        <v>0</v>
      </c>
      <c r="T14" s="19">
        <f>VLOOKUP($D14,'Team - Wins CALC'!$C$22:$U$53,T$1+2,FALSE)</f>
        <v>0</v>
      </c>
      <c r="U14" s="19">
        <f>VLOOKUP($D14,'Team - Wins CALC'!$C$22:$U$53,U$1+2,FALSE)</f>
        <v>0</v>
      </c>
      <c r="V14" s="21">
        <f>SUM(E14:U14)</f>
        <v>0</v>
      </c>
      <c r="W14" s="15"/>
    </row>
    <row r="15" spans="3:22" ht="12.75">
      <c r="C15" s="10"/>
      <c r="D15" s="3" t="str">
        <f>VLOOKUP(C13,'Entries - DATA'!$A$4:$S$43,12)</f>
        <v>Washington REDSKINS</v>
      </c>
      <c r="E15" s="19">
        <f>VLOOKUP($D15,'Team - Wins CALC'!$C$22:$U$53,E$1+2,FALSE)</f>
        <v>0</v>
      </c>
      <c r="F15" s="19">
        <f>VLOOKUP($D15,'Team - Wins CALC'!$C$22:$U$53,F$1+2,FALSE)</f>
        <v>1</v>
      </c>
      <c r="G15" s="19">
        <f>VLOOKUP($D15,'Team - Wins CALC'!$C$22:$U$53,G$1+2,FALSE)</f>
        <v>0</v>
      </c>
      <c r="H15" s="19">
        <f>VLOOKUP($D15,'Team - Wins CALC'!$C$22:$U$53,H$1+2,FALSE)</f>
        <v>0</v>
      </c>
      <c r="I15" s="19">
        <f>VLOOKUP($D15,'Team - Wins CALC'!$C$22:$U$53,I$1+2,FALSE)</f>
        <v>0</v>
      </c>
      <c r="J15" s="19">
        <f>VLOOKUP($D15,'Team - Wins CALC'!$C$22:$U$53,J$1+2,FALSE)</f>
        <v>0</v>
      </c>
      <c r="K15" s="19">
        <f>VLOOKUP($D15,'Team - Wins CALC'!$C$22:$U$53,K$1+2,FALSE)</f>
        <v>0</v>
      </c>
      <c r="L15" s="19">
        <f>VLOOKUP($D15,'Team - Wins CALC'!$C$22:$U$53,L$1+2,FALSE)</f>
        <v>0</v>
      </c>
      <c r="M15" s="19">
        <f>VLOOKUP($D15,'Team - Wins CALC'!$C$22:$U$53,M$1+2,FALSE)</f>
        <v>0</v>
      </c>
      <c r="N15" s="19">
        <f>VLOOKUP($D15,'Team - Wins CALC'!$C$22:$U$53,N$1+2,FALSE)</f>
        <v>0</v>
      </c>
      <c r="O15" s="19">
        <f>VLOOKUP($D15,'Team - Wins CALC'!$C$22:$U$53,O$1+2,FALSE)</f>
        <v>0</v>
      </c>
      <c r="P15" s="19">
        <f>VLOOKUP($D15,'Team - Wins CALC'!$C$22:$U$53,P$1+2,FALSE)</f>
        <v>0</v>
      </c>
      <c r="Q15" s="19">
        <f>VLOOKUP($D15,'Team - Wins CALC'!$C$22:$U$53,Q$1+2,FALSE)</f>
        <v>0</v>
      </c>
      <c r="R15" s="19">
        <f>VLOOKUP($D15,'Team - Wins CALC'!$C$22:$U$53,R$1+2,FALSE)</f>
        <v>0</v>
      </c>
      <c r="S15" s="19">
        <f>VLOOKUP($D15,'Team - Wins CALC'!$C$22:$U$53,S$1+2,FALSE)</f>
        <v>0</v>
      </c>
      <c r="T15" s="19">
        <f>VLOOKUP($D15,'Team - Wins CALC'!$C$22:$U$53,T$1+2,FALSE)</f>
        <v>0</v>
      </c>
      <c r="U15" s="19">
        <f>VLOOKUP($D15,'Team - Wins CALC'!$C$22:$U$53,U$1+2,FALSE)</f>
        <v>0</v>
      </c>
      <c r="V15" s="22">
        <f aca="true" t="shared" si="4" ref="V15:V22">SUM(E15:U15)</f>
        <v>1</v>
      </c>
    </row>
    <row r="16" spans="1:22" ht="12.75">
      <c r="A16" s="15"/>
      <c r="C16" s="10"/>
      <c r="D16" s="3" t="str">
        <f>VLOOKUP(C13,'Entries - DATA'!$A$4:$S$43,13)</f>
        <v>Green Bay PACKERS</v>
      </c>
      <c r="E16" s="19">
        <f>VLOOKUP($D16,'Team - Wins CALC'!$C$22:$U$53,E$1+2,FALSE)</f>
        <v>1</v>
      </c>
      <c r="F16" s="19">
        <f>VLOOKUP($D16,'Team - Wins CALC'!$C$22:$U$53,F$1+2,FALSE)</f>
        <v>1</v>
      </c>
      <c r="G16" s="19">
        <f>VLOOKUP($D16,'Team - Wins CALC'!$C$22:$U$53,G$1+2,FALSE)</f>
        <v>0</v>
      </c>
      <c r="H16" s="19">
        <f>VLOOKUP($D16,'Team - Wins CALC'!$C$22:$U$53,H$1+2,FALSE)</f>
        <v>0</v>
      </c>
      <c r="I16" s="19">
        <f>VLOOKUP($D16,'Team - Wins CALC'!$C$22:$U$53,I$1+2,FALSE)</f>
        <v>0</v>
      </c>
      <c r="J16" s="19">
        <f>VLOOKUP($D16,'Team - Wins CALC'!$C$22:$U$53,J$1+2,FALSE)</f>
        <v>0</v>
      </c>
      <c r="K16" s="19">
        <f>VLOOKUP($D16,'Team - Wins CALC'!$C$22:$U$53,K$1+2,FALSE)</f>
        <v>0</v>
      </c>
      <c r="L16" s="19">
        <f>VLOOKUP($D16,'Team - Wins CALC'!$C$22:$U$53,L$1+2,FALSE)</f>
        <v>0</v>
      </c>
      <c r="M16" s="19">
        <f>VLOOKUP($D16,'Team - Wins CALC'!$C$22:$U$53,M$1+2,FALSE)</f>
        <v>0</v>
      </c>
      <c r="N16" s="19">
        <f>VLOOKUP($D16,'Team - Wins CALC'!$C$22:$U$53,N$1+2,FALSE)</f>
        <v>0</v>
      </c>
      <c r="O16" s="19">
        <f>VLOOKUP($D16,'Team - Wins CALC'!$C$22:$U$53,O$1+2,FALSE)</f>
        <v>0</v>
      </c>
      <c r="P16" s="19">
        <f>VLOOKUP($D16,'Team - Wins CALC'!$C$22:$U$53,P$1+2,FALSE)</f>
        <v>0</v>
      </c>
      <c r="Q16" s="19">
        <f>VLOOKUP($D16,'Team - Wins CALC'!$C$22:$U$53,Q$1+2,FALSE)</f>
        <v>0</v>
      </c>
      <c r="R16" s="19">
        <f>VLOOKUP($D16,'Team - Wins CALC'!$C$22:$U$53,R$1+2,FALSE)</f>
        <v>0</v>
      </c>
      <c r="S16" s="19">
        <f>VLOOKUP($D16,'Team - Wins CALC'!$C$22:$U$53,S$1+2,FALSE)</f>
        <v>0</v>
      </c>
      <c r="T16" s="19">
        <f>VLOOKUP($D16,'Team - Wins CALC'!$C$22:$U$53,T$1+2,FALSE)</f>
        <v>0</v>
      </c>
      <c r="U16" s="19">
        <f>VLOOKUP($D16,'Team - Wins CALC'!$C$22:$U$53,U$1+2,FALSE)</f>
        <v>0</v>
      </c>
      <c r="V16" s="22">
        <f t="shared" si="4"/>
        <v>2</v>
      </c>
    </row>
    <row r="17" spans="3:22" ht="12.75">
      <c r="C17" s="11"/>
      <c r="D17" s="3" t="str">
        <f>VLOOKUP(C13,'Entries - DATA'!$A$4:$S$43,14)</f>
        <v>New York GIANTS</v>
      </c>
      <c r="E17" s="19">
        <f>VLOOKUP($D17,'Team - Wins CALC'!$C$22:$U$53,E$1+2,FALSE)</f>
        <v>1</v>
      </c>
      <c r="F17" s="19">
        <f>VLOOKUP($D17,'Team - Wins CALC'!$C$22:$U$53,F$1+2,FALSE)</f>
        <v>1</v>
      </c>
      <c r="G17" s="19">
        <f>VLOOKUP($D17,'Team - Wins CALC'!$C$22:$U$53,G$1+2,FALSE)</f>
        <v>0</v>
      </c>
      <c r="H17" s="19">
        <f>VLOOKUP($D17,'Team - Wins CALC'!$C$22:$U$53,H$1+2,FALSE)</f>
        <v>0</v>
      </c>
      <c r="I17" s="19">
        <f>VLOOKUP($D17,'Team - Wins CALC'!$C$22:$U$53,I$1+2,FALSE)</f>
        <v>0</v>
      </c>
      <c r="J17" s="19">
        <f>VLOOKUP($D17,'Team - Wins CALC'!$C$22:$U$53,J$1+2,FALSE)</f>
        <v>0</v>
      </c>
      <c r="K17" s="19">
        <f>VLOOKUP($D17,'Team - Wins CALC'!$C$22:$U$53,K$1+2,FALSE)</f>
        <v>0</v>
      </c>
      <c r="L17" s="19">
        <f>VLOOKUP($D17,'Team - Wins CALC'!$C$22:$U$53,L$1+2,FALSE)</f>
        <v>0</v>
      </c>
      <c r="M17" s="19">
        <f>VLOOKUP($D17,'Team - Wins CALC'!$C$22:$U$53,M$1+2,FALSE)</f>
        <v>0</v>
      </c>
      <c r="N17" s="19">
        <f>VLOOKUP($D17,'Team - Wins CALC'!$C$22:$U$53,N$1+2,FALSE)</f>
        <v>0</v>
      </c>
      <c r="O17" s="19">
        <f>VLOOKUP($D17,'Team - Wins CALC'!$C$22:$U$53,O$1+2,FALSE)</f>
        <v>0</v>
      </c>
      <c r="P17" s="19">
        <f>VLOOKUP($D17,'Team - Wins CALC'!$C$22:$U$53,P$1+2,FALSE)</f>
        <v>0</v>
      </c>
      <c r="Q17" s="19">
        <f>VLOOKUP($D17,'Team - Wins CALC'!$C$22:$U$53,Q$1+2,FALSE)</f>
        <v>0</v>
      </c>
      <c r="R17" s="19">
        <f>VLOOKUP($D17,'Team - Wins CALC'!$C$22:$U$53,R$1+2,FALSE)</f>
        <v>0</v>
      </c>
      <c r="S17" s="19">
        <f>VLOOKUP($D17,'Team - Wins CALC'!$C$22:$U$53,S$1+2,FALSE)</f>
        <v>0</v>
      </c>
      <c r="T17" s="19">
        <f>VLOOKUP($D17,'Team - Wins CALC'!$C$22:$U$53,T$1+2,FALSE)</f>
        <v>0</v>
      </c>
      <c r="U17" s="19">
        <f>VLOOKUP($D17,'Team - Wins CALC'!$C$22:$U$53,U$1+2,FALSE)</f>
        <v>0</v>
      </c>
      <c r="V17" s="22">
        <f t="shared" si="4"/>
        <v>2</v>
      </c>
    </row>
    <row r="18" spans="3:24" ht="12.75">
      <c r="C18" s="9" t="s">
        <v>6</v>
      </c>
      <c r="D18" s="3" t="str">
        <f>VLOOKUP(C13,'Entries - DATA'!$A$4:$S$43,15)</f>
        <v>San Diego CHARGERS</v>
      </c>
      <c r="E18" s="19">
        <f>VLOOKUP($D18,'Team - Wins CALC'!$C$22:$U$53,E$1+2,FALSE)</f>
        <v>0</v>
      </c>
      <c r="F18" s="19">
        <f>VLOOKUP($D18,'Team - Wins CALC'!$C$22:$U$53,F$1+2,FALSE)</f>
        <v>0</v>
      </c>
      <c r="G18" s="19">
        <f>VLOOKUP($D18,'Team - Wins CALC'!$C$22:$U$53,G$1+2,FALSE)</f>
        <v>0</v>
      </c>
      <c r="H18" s="19">
        <f>VLOOKUP($D18,'Team - Wins CALC'!$C$22:$U$53,H$1+2,FALSE)</f>
        <v>0</v>
      </c>
      <c r="I18" s="19">
        <f>VLOOKUP($D18,'Team - Wins CALC'!$C$22:$U$53,I$1+2,FALSE)</f>
        <v>0</v>
      </c>
      <c r="J18" s="19">
        <f>VLOOKUP($D18,'Team - Wins CALC'!$C$22:$U$53,J$1+2,FALSE)</f>
        <v>0</v>
      </c>
      <c r="K18" s="19">
        <f>VLOOKUP($D18,'Team - Wins CALC'!$C$22:$U$53,K$1+2,FALSE)</f>
        <v>0</v>
      </c>
      <c r="L18" s="19">
        <f>VLOOKUP($D18,'Team - Wins CALC'!$C$22:$U$53,L$1+2,FALSE)</f>
        <v>0</v>
      </c>
      <c r="M18" s="19">
        <f>VLOOKUP($D18,'Team - Wins CALC'!$C$22:$U$53,M$1+2,FALSE)</f>
        <v>0</v>
      </c>
      <c r="N18" s="19">
        <f>VLOOKUP($D18,'Team - Wins CALC'!$C$22:$U$53,N$1+2,FALSE)</f>
        <v>0</v>
      </c>
      <c r="O18" s="19">
        <f>VLOOKUP($D18,'Team - Wins CALC'!$C$22:$U$53,O$1+2,FALSE)</f>
        <v>0</v>
      </c>
      <c r="P18" s="19">
        <f>VLOOKUP($D18,'Team - Wins CALC'!$C$22:$U$53,P$1+2,FALSE)</f>
        <v>0</v>
      </c>
      <c r="Q18" s="19">
        <f>VLOOKUP($D18,'Team - Wins CALC'!$C$22:$U$53,Q$1+2,FALSE)</f>
        <v>0</v>
      </c>
      <c r="R18" s="19">
        <f>VLOOKUP($D18,'Team - Wins CALC'!$C$22:$U$53,R$1+2,FALSE)</f>
        <v>0</v>
      </c>
      <c r="S18" s="19">
        <f>VLOOKUP($D18,'Team - Wins CALC'!$C$22:$U$53,S$1+2,FALSE)</f>
        <v>0</v>
      </c>
      <c r="T18" s="19">
        <f>VLOOKUP($D18,'Team - Wins CALC'!$C$22:$U$53,T$1+2,FALSE)</f>
        <v>0</v>
      </c>
      <c r="U18" s="19">
        <f>VLOOKUP($D18,'Team - Wins CALC'!$C$22:$U$53,U$1+2,FALSE)</f>
        <v>0</v>
      </c>
      <c r="V18" s="22">
        <f t="shared" si="4"/>
        <v>0</v>
      </c>
      <c r="X18" s="15"/>
    </row>
    <row r="19" spans="3:22" ht="12.75">
      <c r="C19" s="10"/>
      <c r="D19" s="3" t="str">
        <f>VLOOKUP(C13,'Entries - DATA'!$A$4:$S$43,16)</f>
        <v>New York JETS</v>
      </c>
      <c r="E19" s="19">
        <f>VLOOKUP($D19,'Team - Wins CALC'!$C$22:$U$53,E$1+2,FALSE)</f>
        <v>1</v>
      </c>
      <c r="F19" s="19">
        <f>VLOOKUP($D19,'Team - Wins CALC'!$C$22:$U$53,F$1+2,FALSE)</f>
        <v>0</v>
      </c>
      <c r="G19" s="19">
        <f>VLOOKUP($D19,'Team - Wins CALC'!$C$22:$U$53,G$1+2,FALSE)</f>
        <v>0</v>
      </c>
      <c r="H19" s="19">
        <f>VLOOKUP($D19,'Team - Wins CALC'!$C$22:$U$53,H$1+2,FALSE)</f>
        <v>0</v>
      </c>
      <c r="I19" s="19">
        <f>VLOOKUP($D19,'Team - Wins CALC'!$C$22:$U$53,I$1+2,FALSE)</f>
        <v>0</v>
      </c>
      <c r="J19" s="19">
        <f>VLOOKUP($D19,'Team - Wins CALC'!$C$22:$U$53,J$1+2,FALSE)</f>
        <v>0</v>
      </c>
      <c r="K19" s="19">
        <f>VLOOKUP($D19,'Team - Wins CALC'!$C$22:$U$53,K$1+2,FALSE)</f>
        <v>0</v>
      </c>
      <c r="L19" s="19">
        <f>VLOOKUP($D19,'Team - Wins CALC'!$C$22:$U$53,L$1+2,FALSE)</f>
        <v>0</v>
      </c>
      <c r="M19" s="19">
        <f>VLOOKUP($D19,'Team - Wins CALC'!$C$22:$U$53,M$1+2,FALSE)</f>
        <v>0</v>
      </c>
      <c r="N19" s="19">
        <f>VLOOKUP($D19,'Team - Wins CALC'!$C$22:$U$53,N$1+2,FALSE)</f>
        <v>0</v>
      </c>
      <c r="O19" s="19">
        <f>VLOOKUP($D19,'Team - Wins CALC'!$C$22:$U$53,O$1+2,FALSE)</f>
        <v>0</v>
      </c>
      <c r="P19" s="19">
        <f>VLOOKUP($D19,'Team - Wins CALC'!$C$22:$U$53,P$1+2,FALSE)</f>
        <v>0</v>
      </c>
      <c r="Q19" s="19">
        <f>VLOOKUP($D19,'Team - Wins CALC'!$C$22:$U$53,Q$1+2,FALSE)</f>
        <v>0</v>
      </c>
      <c r="R19" s="19">
        <f>VLOOKUP($D19,'Team - Wins CALC'!$C$22:$U$53,R$1+2,FALSE)</f>
        <v>0</v>
      </c>
      <c r="S19" s="19">
        <f>VLOOKUP($D19,'Team - Wins CALC'!$C$22:$U$53,S$1+2,FALSE)</f>
        <v>0</v>
      </c>
      <c r="T19" s="19">
        <f>VLOOKUP($D19,'Team - Wins CALC'!$C$22:$U$53,T$1+2,FALSE)</f>
        <v>0</v>
      </c>
      <c r="U19" s="19">
        <f>VLOOKUP($D19,'Team - Wins CALC'!$C$22:$U$53,U$1+2,FALSE)</f>
        <v>0</v>
      </c>
      <c r="V19" s="22">
        <f t="shared" si="4"/>
        <v>1</v>
      </c>
    </row>
    <row r="20" spans="3:22" ht="12.75">
      <c r="C20" s="10"/>
      <c r="D20" s="3" t="str">
        <f>VLOOKUP(C13,'Entries - DATA'!$A$4:$S$43,17)</f>
        <v>Pittsburgh STEELERS</v>
      </c>
      <c r="E20" s="19">
        <f>VLOOKUP($D20,'Team - Wins CALC'!$C$22:$U$53,E$1+2,FALSE)</f>
        <v>1</v>
      </c>
      <c r="F20" s="19">
        <f>VLOOKUP($D20,'Team - Wins CALC'!$C$22:$U$53,F$1+2,FALSE)</f>
        <v>1</v>
      </c>
      <c r="G20" s="19">
        <f>VLOOKUP($D20,'Team - Wins CALC'!$C$22:$U$53,G$1+2,FALSE)</f>
        <v>0</v>
      </c>
      <c r="H20" s="19">
        <f>VLOOKUP($D20,'Team - Wins CALC'!$C$22:$U$53,H$1+2,FALSE)</f>
        <v>0</v>
      </c>
      <c r="I20" s="19">
        <f>VLOOKUP($D20,'Team - Wins CALC'!$C$22:$U$53,I$1+2,FALSE)</f>
        <v>0</v>
      </c>
      <c r="J20" s="19">
        <f>VLOOKUP($D20,'Team - Wins CALC'!$C$22:$U$53,J$1+2,FALSE)</f>
        <v>0</v>
      </c>
      <c r="K20" s="19">
        <f>VLOOKUP($D20,'Team - Wins CALC'!$C$22:$U$53,K$1+2,FALSE)</f>
        <v>0</v>
      </c>
      <c r="L20" s="19">
        <f>VLOOKUP($D20,'Team - Wins CALC'!$C$22:$U$53,L$1+2,FALSE)</f>
        <v>0</v>
      </c>
      <c r="M20" s="19">
        <f>VLOOKUP($D20,'Team - Wins CALC'!$C$22:$U$53,M$1+2,FALSE)</f>
        <v>0</v>
      </c>
      <c r="N20" s="19">
        <f>VLOOKUP($D20,'Team - Wins CALC'!$C$22:$U$53,N$1+2,FALSE)</f>
        <v>0</v>
      </c>
      <c r="O20" s="19">
        <f>VLOOKUP($D20,'Team - Wins CALC'!$C$22:$U$53,O$1+2,FALSE)</f>
        <v>0</v>
      </c>
      <c r="P20" s="19">
        <f>VLOOKUP($D20,'Team - Wins CALC'!$C$22:$U$53,P$1+2,FALSE)</f>
        <v>0</v>
      </c>
      <c r="Q20" s="19">
        <f>VLOOKUP($D20,'Team - Wins CALC'!$C$22:$U$53,Q$1+2,FALSE)</f>
        <v>0</v>
      </c>
      <c r="R20" s="19">
        <f>VLOOKUP($D20,'Team - Wins CALC'!$C$22:$U$53,R$1+2,FALSE)</f>
        <v>0</v>
      </c>
      <c r="S20" s="19">
        <f>VLOOKUP($D20,'Team - Wins CALC'!$C$22:$U$53,S$1+2,FALSE)</f>
        <v>0</v>
      </c>
      <c r="T20" s="19">
        <f>VLOOKUP($D20,'Team - Wins CALC'!$C$22:$U$53,T$1+2,FALSE)</f>
        <v>0</v>
      </c>
      <c r="U20" s="19">
        <f>VLOOKUP($D20,'Team - Wins CALC'!$C$22:$U$53,U$1+2,FALSE)</f>
        <v>0</v>
      </c>
      <c r="V20" s="22">
        <f t="shared" si="4"/>
        <v>2</v>
      </c>
    </row>
    <row r="21" spans="3:22" ht="13.5" thickBot="1">
      <c r="C21" s="11"/>
      <c r="D21" s="3" t="str">
        <f>VLOOKUP(C13,'Entries - DATA'!$A$4:$S$43,18)</f>
        <v>Indianapolis COLTS</v>
      </c>
      <c r="E21" s="19">
        <f>VLOOKUP($D21,'Team - Wins CALC'!$C$22:$U$53,E$1+2,FALSE)</f>
        <v>0</v>
      </c>
      <c r="F21" s="19">
        <f>VLOOKUP($D21,'Team - Wins CALC'!$C$22:$U$53,F$1+2,FALSE)</f>
        <v>1</v>
      </c>
      <c r="G21" s="19">
        <f>VLOOKUP($D21,'Team - Wins CALC'!$C$22:$U$53,G$1+2,FALSE)</f>
        <v>0</v>
      </c>
      <c r="H21" s="19">
        <f>VLOOKUP($D21,'Team - Wins CALC'!$C$22:$U$53,H$1+2,FALSE)</f>
        <v>0</v>
      </c>
      <c r="I21" s="19">
        <f>VLOOKUP($D21,'Team - Wins CALC'!$C$22:$U$53,I$1+2,FALSE)</f>
        <v>0</v>
      </c>
      <c r="J21" s="19">
        <f>VLOOKUP($D21,'Team - Wins CALC'!$C$22:$U$53,J$1+2,FALSE)</f>
        <v>0</v>
      </c>
      <c r="K21" s="19">
        <f>VLOOKUP($D21,'Team - Wins CALC'!$C$22:$U$53,K$1+2,FALSE)</f>
        <v>0</v>
      </c>
      <c r="L21" s="19">
        <f>VLOOKUP($D21,'Team - Wins CALC'!$C$22:$U$53,L$1+2,FALSE)</f>
        <v>0</v>
      </c>
      <c r="M21" s="19">
        <f>VLOOKUP($D21,'Team - Wins CALC'!$C$22:$U$53,M$1+2,FALSE)</f>
        <v>0</v>
      </c>
      <c r="N21" s="19">
        <f>VLOOKUP($D21,'Team - Wins CALC'!$C$22:$U$53,N$1+2,FALSE)</f>
        <v>0</v>
      </c>
      <c r="O21" s="19">
        <f>VLOOKUP($D21,'Team - Wins CALC'!$C$22:$U$53,O$1+2,FALSE)</f>
        <v>0</v>
      </c>
      <c r="P21" s="19">
        <f>VLOOKUP($D21,'Team - Wins CALC'!$C$22:$U$53,P$1+2,FALSE)</f>
        <v>0</v>
      </c>
      <c r="Q21" s="19">
        <f>VLOOKUP($D21,'Team - Wins CALC'!$C$22:$U$53,Q$1+2,FALSE)</f>
        <v>0</v>
      </c>
      <c r="R21" s="19">
        <f>VLOOKUP($D21,'Team - Wins CALC'!$C$22:$U$53,R$1+2,FALSE)</f>
        <v>0</v>
      </c>
      <c r="S21" s="19">
        <f>VLOOKUP($D21,'Team - Wins CALC'!$C$22:$U$53,S$1+2,FALSE)</f>
        <v>0</v>
      </c>
      <c r="T21" s="19">
        <f>VLOOKUP($D21,'Team - Wins CALC'!$C$22:$U$53,T$1+2,FALSE)</f>
        <v>0</v>
      </c>
      <c r="U21" s="19">
        <f>VLOOKUP($D21,'Team - Wins CALC'!$C$22:$U$53,U$1+2,FALSE)</f>
        <v>0</v>
      </c>
      <c r="V21" s="23">
        <f t="shared" si="4"/>
        <v>1</v>
      </c>
    </row>
    <row r="22" spans="3:41" ht="13.5" thickBot="1">
      <c r="C22" s="17"/>
      <c r="D22" s="18" t="s">
        <v>86</v>
      </c>
      <c r="E22" s="16">
        <f>SUM(E14:E21)</f>
        <v>4</v>
      </c>
      <c r="F22" s="13">
        <f aca="true" t="shared" si="5" ref="F22:U22">SUM(F14:F21)</f>
        <v>5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3">
        <f t="shared" si="5"/>
        <v>0</v>
      </c>
      <c r="O22" s="13">
        <f t="shared" si="5"/>
        <v>0</v>
      </c>
      <c r="P22" s="13">
        <f t="shared" si="5"/>
        <v>0</v>
      </c>
      <c r="Q22" s="13">
        <f t="shared" si="5"/>
        <v>0</v>
      </c>
      <c r="R22" s="13">
        <f t="shared" si="5"/>
        <v>0</v>
      </c>
      <c r="S22" s="13">
        <f t="shared" si="5"/>
        <v>0</v>
      </c>
      <c r="T22" s="13">
        <f t="shared" si="5"/>
        <v>0</v>
      </c>
      <c r="U22" s="14">
        <f t="shared" si="5"/>
        <v>0</v>
      </c>
      <c r="V22" s="24">
        <f t="shared" si="4"/>
        <v>9</v>
      </c>
      <c r="W22" s="15"/>
      <c r="X22" s="20"/>
      <c r="Y22" s="36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3:41" s="20" customFormat="1" ht="22.5" customHeight="1">
      <c r="C23" s="34" t="s">
        <v>87</v>
      </c>
      <c r="D23" s="31" t="str">
        <f>VLOOKUP(C13,'Entries - DATA'!$A$4:$S$43,19)</f>
        <v>New England PATRIOTS</v>
      </c>
      <c r="E23" s="35">
        <f>VLOOKUP($D23,'Team - Wins CALC'!$C$22:$U$53,E$1+2,FALSE)</f>
        <v>1</v>
      </c>
      <c r="F23" s="35">
        <f>VLOOKUP($D23,'Team - Wins CALC'!$C$22:$U$53,F$1+2,FALSE)</f>
        <v>1</v>
      </c>
      <c r="G23" s="35">
        <f>VLOOKUP($D23,'Team - Wins CALC'!$C$22:$U$53,G$1+2,FALSE)</f>
        <v>0</v>
      </c>
      <c r="H23" s="35">
        <f>VLOOKUP($D23,'Team - Wins CALC'!$C$22:$U$53,H$1+2,FALSE)</f>
        <v>0</v>
      </c>
      <c r="I23" s="35">
        <f>VLOOKUP($D23,'Team - Wins CALC'!$C$22:$U$53,I$1+2,FALSE)</f>
        <v>0</v>
      </c>
      <c r="J23" s="35">
        <f>VLOOKUP($D23,'Team - Wins CALC'!$C$22:$U$53,J$1+2,FALSE)</f>
        <v>0</v>
      </c>
      <c r="K23" s="35">
        <f>VLOOKUP($D23,'Team - Wins CALC'!$C$22:$U$53,K$1+2,FALSE)</f>
        <v>0</v>
      </c>
      <c r="L23" s="35">
        <f>VLOOKUP($D23,'Team - Wins CALC'!$C$22:$U$53,L$1+2,FALSE)</f>
        <v>0</v>
      </c>
      <c r="M23" s="35">
        <f>VLOOKUP($D23,'Team - Wins CALC'!$C$22:$U$53,M$1+2,FALSE)</f>
        <v>0</v>
      </c>
      <c r="N23" s="35">
        <f>VLOOKUP($D23,'Team - Wins CALC'!$C$22:$U$53,N$1+2,FALSE)</f>
        <v>0</v>
      </c>
      <c r="O23" s="35">
        <f>VLOOKUP($D23,'Team - Wins CALC'!$C$22:$U$53,O$1+2,FALSE)</f>
        <v>0</v>
      </c>
      <c r="P23" s="35">
        <f>VLOOKUP($D23,'Team - Wins CALC'!$C$22:$U$53,P$1+2,FALSE)</f>
        <v>0</v>
      </c>
      <c r="Q23" s="35">
        <f>VLOOKUP($D23,'Team - Wins CALC'!$C$22:$U$53,Q$1+2,FALSE)</f>
        <v>0</v>
      </c>
      <c r="R23" s="35">
        <f>VLOOKUP($D23,'Team - Wins CALC'!$C$22:$U$53,R$1+2,FALSE)</f>
        <v>0</v>
      </c>
      <c r="S23" s="35">
        <f>VLOOKUP($D23,'Team - Wins CALC'!$C$22:$U$53,S$1+2,FALSE)</f>
        <v>0</v>
      </c>
      <c r="T23" s="35">
        <f>VLOOKUP($D23,'Team - Wins CALC'!$C$22:$U$53,T$1+2,FALSE)</f>
        <v>0</v>
      </c>
      <c r="U23" s="35">
        <f>VLOOKUP($D23,'Team - Wins CALC'!$C$22:$U$53,U$1+2,FALSE)</f>
        <v>0</v>
      </c>
      <c r="V23" s="25">
        <f>SUM(E23:U23)</f>
        <v>2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24:41" ht="12.75">
      <c r="X24" s="1">
        <v>1</v>
      </c>
      <c r="Y24" s="1">
        <v>2</v>
      </c>
      <c r="Z24" s="1">
        <v>3</v>
      </c>
      <c r="AA24" s="1">
        <v>4</v>
      </c>
      <c r="AB24" s="1">
        <v>5</v>
      </c>
      <c r="AC24" s="1">
        <v>6</v>
      </c>
      <c r="AD24" s="1">
        <v>7</v>
      </c>
      <c r="AE24" s="1">
        <v>8</v>
      </c>
      <c r="AF24" s="1">
        <v>9</v>
      </c>
      <c r="AG24" s="1">
        <v>10</v>
      </c>
      <c r="AH24" s="1">
        <v>11</v>
      </c>
      <c r="AI24" s="1">
        <v>12</v>
      </c>
      <c r="AJ24" s="1">
        <v>13</v>
      </c>
      <c r="AK24" s="1">
        <v>14</v>
      </c>
      <c r="AL24" s="1">
        <v>15</v>
      </c>
      <c r="AM24" s="1">
        <v>16</v>
      </c>
      <c r="AN24" s="1">
        <v>17</v>
      </c>
      <c r="AO24" s="15" t="s">
        <v>92</v>
      </c>
    </row>
    <row r="25" spans="3:41" ht="13.5" thickBot="1">
      <c r="C25" t="str">
        <f ca="1">INDIRECT("'Entries - DATA'!"&amp;"A"&amp;A26+3)</f>
        <v>Berry</v>
      </c>
      <c r="E25" s="1">
        <v>1</v>
      </c>
      <c r="F25" s="1">
        <v>2</v>
      </c>
      <c r="G25" s="1">
        <v>3</v>
      </c>
      <c r="H25" s="1">
        <v>4</v>
      </c>
      <c r="I25" s="1">
        <v>5</v>
      </c>
      <c r="J25" s="1">
        <v>6</v>
      </c>
      <c r="K25" s="1">
        <v>7</v>
      </c>
      <c r="L25" s="1">
        <v>8</v>
      </c>
      <c r="M25" s="1">
        <v>9</v>
      </c>
      <c r="N25" s="1">
        <v>10</v>
      </c>
      <c r="O25" s="1">
        <v>11</v>
      </c>
      <c r="P25" s="1">
        <v>12</v>
      </c>
      <c r="Q25" s="1">
        <v>13</v>
      </c>
      <c r="R25" s="1">
        <v>14</v>
      </c>
      <c r="S25" s="1">
        <v>15</v>
      </c>
      <c r="T25" s="1">
        <v>16</v>
      </c>
      <c r="U25" s="1">
        <v>17</v>
      </c>
      <c r="V25" s="20" t="s">
        <v>88</v>
      </c>
      <c r="X25">
        <f aca="true" t="shared" si="6" ref="X25:AN25">+E34</f>
        <v>6</v>
      </c>
      <c r="Y25">
        <f t="shared" si="6"/>
        <v>6</v>
      </c>
      <c r="Z25">
        <f t="shared" si="6"/>
        <v>0</v>
      </c>
      <c r="AA25">
        <f t="shared" si="6"/>
        <v>0</v>
      </c>
      <c r="AB25">
        <f t="shared" si="6"/>
        <v>0</v>
      </c>
      <c r="AC25">
        <f t="shared" si="6"/>
        <v>0</v>
      </c>
      <c r="AD25">
        <f t="shared" si="6"/>
        <v>0</v>
      </c>
      <c r="AE25">
        <f t="shared" si="6"/>
        <v>0</v>
      </c>
      <c r="AF25">
        <f t="shared" si="6"/>
        <v>0</v>
      </c>
      <c r="AG25">
        <f t="shared" si="6"/>
        <v>0</v>
      </c>
      <c r="AH25">
        <f t="shared" si="6"/>
        <v>0</v>
      </c>
      <c r="AI25">
        <f t="shared" si="6"/>
        <v>0</v>
      </c>
      <c r="AJ25">
        <f t="shared" si="6"/>
        <v>0</v>
      </c>
      <c r="AK25">
        <f t="shared" si="6"/>
        <v>0</v>
      </c>
      <c r="AL25">
        <f t="shared" si="6"/>
        <v>0</v>
      </c>
      <c r="AM25">
        <f t="shared" si="6"/>
        <v>0</v>
      </c>
      <c r="AN25">
        <f t="shared" si="6"/>
        <v>0</v>
      </c>
      <c r="AO25">
        <f>+V35</f>
        <v>1</v>
      </c>
    </row>
    <row r="26" spans="1:22" ht="12.75">
      <c r="A26">
        <f>+SUM(A13:A25)+1</f>
        <v>3</v>
      </c>
      <c r="C26" s="9" t="s">
        <v>4</v>
      </c>
      <c r="D26" s="3" t="str">
        <f>VLOOKUP(C25,'Entries - DATA'!$A$4:$S$43,11)</f>
        <v>Chicago BEARS</v>
      </c>
      <c r="E26" s="19">
        <f>VLOOKUP($D26,'Team - Wins CALC'!$C$22:$U$53,E$1+2,FALSE)</f>
        <v>1</v>
      </c>
      <c r="F26" s="19">
        <f>VLOOKUP($D26,'Team - Wins CALC'!$C$22:$U$53,F$1+2,FALSE)</f>
        <v>0</v>
      </c>
      <c r="G26" s="19">
        <f>VLOOKUP($D26,'Team - Wins CALC'!$C$22:$U$53,G$1+2,FALSE)</f>
        <v>0</v>
      </c>
      <c r="H26" s="19">
        <f>VLOOKUP($D26,'Team - Wins CALC'!$C$22:$U$53,H$1+2,FALSE)</f>
        <v>0</v>
      </c>
      <c r="I26" s="19">
        <f>VLOOKUP($D26,'Team - Wins CALC'!$C$22:$U$53,I$1+2,FALSE)</f>
        <v>0</v>
      </c>
      <c r="J26" s="19">
        <f>VLOOKUP($D26,'Team - Wins CALC'!$C$22:$U$53,J$1+2,FALSE)</f>
        <v>0</v>
      </c>
      <c r="K26" s="19">
        <f>VLOOKUP($D26,'Team - Wins CALC'!$C$22:$U$53,K$1+2,FALSE)</f>
        <v>0</v>
      </c>
      <c r="L26" s="19">
        <f>VLOOKUP($D26,'Team - Wins CALC'!$C$22:$U$53,L$1+2,FALSE)</f>
        <v>0</v>
      </c>
      <c r="M26" s="19">
        <f>VLOOKUP($D26,'Team - Wins CALC'!$C$22:$U$53,M$1+2,FALSE)</f>
        <v>0</v>
      </c>
      <c r="N26" s="19">
        <f>VLOOKUP($D26,'Team - Wins CALC'!$C$22:$U$53,N$1+2,FALSE)</f>
        <v>0</v>
      </c>
      <c r="O26" s="19">
        <f>VLOOKUP($D26,'Team - Wins CALC'!$C$22:$U$53,O$1+2,FALSE)</f>
        <v>0</v>
      </c>
      <c r="P26" s="19">
        <f>VLOOKUP($D26,'Team - Wins CALC'!$C$22:$U$53,P$1+2,FALSE)</f>
        <v>0</v>
      </c>
      <c r="Q26" s="19">
        <f>VLOOKUP($D26,'Team - Wins CALC'!$C$22:$U$53,Q$1+2,FALSE)</f>
        <v>0</v>
      </c>
      <c r="R26" s="19">
        <f>VLOOKUP($D26,'Team - Wins CALC'!$C$22:$U$53,R$1+2,FALSE)</f>
        <v>0</v>
      </c>
      <c r="S26" s="19">
        <f>VLOOKUP($D26,'Team - Wins CALC'!$C$22:$U$53,S$1+2,FALSE)</f>
        <v>0</v>
      </c>
      <c r="T26" s="19">
        <f>VLOOKUP($D26,'Team - Wins CALC'!$C$22:$U$53,T$1+2,FALSE)</f>
        <v>0</v>
      </c>
      <c r="U26" s="19">
        <f>VLOOKUP($D26,'Team - Wins CALC'!$C$22:$U$53,U$1+2,FALSE)</f>
        <v>0</v>
      </c>
      <c r="V26" s="21">
        <f>SUM(E26:U26)</f>
        <v>1</v>
      </c>
    </row>
    <row r="27" spans="3:22" ht="12.75">
      <c r="C27" s="10"/>
      <c r="D27" s="3" t="str">
        <f>VLOOKUP(C25,'Entries - DATA'!$A$4:$S$43,12)</f>
        <v>Dallas COWBOYS</v>
      </c>
      <c r="E27" s="19">
        <f>VLOOKUP($D27,'Team - Wins CALC'!$C$22:$U$53,E$1+2,FALSE)</f>
        <v>1</v>
      </c>
      <c r="F27" s="19">
        <f>VLOOKUP($D27,'Team - Wins CALC'!$C$22:$U$53,F$1+2,FALSE)</f>
        <v>1</v>
      </c>
      <c r="G27" s="19">
        <f>VLOOKUP($D27,'Team - Wins CALC'!$C$22:$U$53,G$1+2,FALSE)</f>
        <v>0</v>
      </c>
      <c r="H27" s="19">
        <f>VLOOKUP($D27,'Team - Wins CALC'!$C$22:$U$53,H$1+2,FALSE)</f>
        <v>0</v>
      </c>
      <c r="I27" s="19">
        <f>VLOOKUP($D27,'Team - Wins CALC'!$C$22:$U$53,I$1+2,FALSE)</f>
        <v>0</v>
      </c>
      <c r="J27" s="19">
        <f>VLOOKUP($D27,'Team - Wins CALC'!$C$22:$U$53,J$1+2,FALSE)</f>
        <v>0</v>
      </c>
      <c r="K27" s="19">
        <f>VLOOKUP($D27,'Team - Wins CALC'!$C$22:$U$53,K$1+2,FALSE)</f>
        <v>0</v>
      </c>
      <c r="L27" s="19">
        <f>VLOOKUP($D27,'Team - Wins CALC'!$C$22:$U$53,L$1+2,FALSE)</f>
        <v>0</v>
      </c>
      <c r="M27" s="19">
        <f>VLOOKUP($D27,'Team - Wins CALC'!$C$22:$U$53,M$1+2,FALSE)</f>
        <v>0</v>
      </c>
      <c r="N27" s="19">
        <f>VLOOKUP($D27,'Team - Wins CALC'!$C$22:$U$53,N$1+2,FALSE)</f>
        <v>0</v>
      </c>
      <c r="O27" s="19">
        <f>VLOOKUP($D27,'Team - Wins CALC'!$C$22:$U$53,O$1+2,FALSE)</f>
        <v>0</v>
      </c>
      <c r="P27" s="19">
        <f>VLOOKUP($D27,'Team - Wins CALC'!$C$22:$U$53,P$1+2,FALSE)</f>
        <v>0</v>
      </c>
      <c r="Q27" s="19">
        <f>VLOOKUP($D27,'Team - Wins CALC'!$C$22:$U$53,Q$1+2,FALSE)</f>
        <v>0</v>
      </c>
      <c r="R27" s="19">
        <f>VLOOKUP($D27,'Team - Wins CALC'!$C$22:$U$53,R$1+2,FALSE)</f>
        <v>0</v>
      </c>
      <c r="S27" s="19">
        <f>VLOOKUP($D27,'Team - Wins CALC'!$C$22:$U$53,S$1+2,FALSE)</f>
        <v>0</v>
      </c>
      <c r="T27" s="19">
        <f>VLOOKUP($D27,'Team - Wins CALC'!$C$22:$U$53,T$1+2,FALSE)</f>
        <v>0</v>
      </c>
      <c r="U27" s="19">
        <f>VLOOKUP($D27,'Team - Wins CALC'!$C$22:$U$53,U$1+2,FALSE)</f>
        <v>0</v>
      </c>
      <c r="V27" s="22">
        <f aca="true" t="shared" si="7" ref="V27:V34">SUM(E27:U27)</f>
        <v>2</v>
      </c>
    </row>
    <row r="28" spans="1:22" ht="12.75">
      <c r="A28" s="15"/>
      <c r="C28" s="10"/>
      <c r="D28" s="3" t="str">
        <f>VLOOKUP(C25,'Entries - DATA'!$A$4:$S$43,13)</f>
        <v>New York GIANTS</v>
      </c>
      <c r="E28" s="19">
        <f>VLOOKUP($D28,'Team - Wins CALC'!$C$22:$U$53,E$1+2,FALSE)</f>
        <v>1</v>
      </c>
      <c r="F28" s="19">
        <f>VLOOKUP($D28,'Team - Wins CALC'!$C$22:$U$53,F$1+2,FALSE)</f>
        <v>1</v>
      </c>
      <c r="G28" s="19">
        <f>VLOOKUP($D28,'Team - Wins CALC'!$C$22:$U$53,G$1+2,FALSE)</f>
        <v>0</v>
      </c>
      <c r="H28" s="19">
        <f>VLOOKUP($D28,'Team - Wins CALC'!$C$22:$U$53,H$1+2,FALSE)</f>
        <v>0</v>
      </c>
      <c r="I28" s="19">
        <f>VLOOKUP($D28,'Team - Wins CALC'!$C$22:$U$53,I$1+2,FALSE)</f>
        <v>0</v>
      </c>
      <c r="J28" s="19">
        <f>VLOOKUP($D28,'Team - Wins CALC'!$C$22:$U$53,J$1+2,FALSE)</f>
        <v>0</v>
      </c>
      <c r="K28" s="19">
        <f>VLOOKUP($D28,'Team - Wins CALC'!$C$22:$U$53,K$1+2,FALSE)</f>
        <v>0</v>
      </c>
      <c r="L28" s="19">
        <f>VLOOKUP($D28,'Team - Wins CALC'!$C$22:$U$53,L$1+2,FALSE)</f>
        <v>0</v>
      </c>
      <c r="M28" s="19">
        <f>VLOOKUP($D28,'Team - Wins CALC'!$C$22:$U$53,M$1+2,FALSE)</f>
        <v>0</v>
      </c>
      <c r="N28" s="19">
        <f>VLOOKUP($D28,'Team - Wins CALC'!$C$22:$U$53,N$1+2,FALSE)</f>
        <v>0</v>
      </c>
      <c r="O28" s="19">
        <f>VLOOKUP($D28,'Team - Wins CALC'!$C$22:$U$53,O$1+2,FALSE)</f>
        <v>0</v>
      </c>
      <c r="P28" s="19">
        <f>VLOOKUP($D28,'Team - Wins CALC'!$C$22:$U$53,P$1+2,FALSE)</f>
        <v>0</v>
      </c>
      <c r="Q28" s="19">
        <f>VLOOKUP($D28,'Team - Wins CALC'!$C$22:$U$53,Q$1+2,FALSE)</f>
        <v>0</v>
      </c>
      <c r="R28" s="19">
        <f>VLOOKUP($D28,'Team - Wins CALC'!$C$22:$U$53,R$1+2,FALSE)</f>
        <v>0</v>
      </c>
      <c r="S28" s="19">
        <f>VLOOKUP($D28,'Team - Wins CALC'!$C$22:$U$53,S$1+2,FALSE)</f>
        <v>0</v>
      </c>
      <c r="T28" s="19">
        <f>VLOOKUP($D28,'Team - Wins CALC'!$C$22:$U$53,T$1+2,FALSE)</f>
        <v>0</v>
      </c>
      <c r="U28" s="19">
        <f>VLOOKUP($D28,'Team - Wins CALC'!$C$22:$U$53,U$1+2,FALSE)</f>
        <v>0</v>
      </c>
      <c r="V28" s="22">
        <f t="shared" si="7"/>
        <v>2</v>
      </c>
    </row>
    <row r="29" spans="3:22" ht="12.75">
      <c r="C29" s="11"/>
      <c r="D29" s="3" t="str">
        <f>VLOOKUP(C25,'Entries - DATA'!$A$4:$S$43,14)</f>
        <v>Arizona CARDINALS</v>
      </c>
      <c r="E29" s="19">
        <f>VLOOKUP($D29,'Team - Wins CALC'!$C$22:$U$53,E$1+2,FALSE)</f>
        <v>1</v>
      </c>
      <c r="F29" s="19">
        <f>VLOOKUP($D29,'Team - Wins CALC'!$C$22:$U$53,F$1+2,FALSE)</f>
        <v>1</v>
      </c>
      <c r="G29" s="19">
        <f>VLOOKUP($D29,'Team - Wins CALC'!$C$22:$U$53,G$1+2,FALSE)</f>
        <v>0</v>
      </c>
      <c r="H29" s="19">
        <f>VLOOKUP($D29,'Team - Wins CALC'!$C$22:$U$53,H$1+2,FALSE)</f>
        <v>0</v>
      </c>
      <c r="I29" s="19">
        <f>VLOOKUP($D29,'Team - Wins CALC'!$C$22:$U$53,I$1+2,FALSE)</f>
        <v>0</v>
      </c>
      <c r="J29" s="19">
        <f>VLOOKUP($D29,'Team - Wins CALC'!$C$22:$U$53,J$1+2,FALSE)</f>
        <v>0</v>
      </c>
      <c r="K29" s="19">
        <f>VLOOKUP($D29,'Team - Wins CALC'!$C$22:$U$53,K$1+2,FALSE)</f>
        <v>0</v>
      </c>
      <c r="L29" s="19">
        <f>VLOOKUP($D29,'Team - Wins CALC'!$C$22:$U$53,L$1+2,FALSE)</f>
        <v>0</v>
      </c>
      <c r="M29" s="19">
        <f>VLOOKUP($D29,'Team - Wins CALC'!$C$22:$U$53,M$1+2,FALSE)</f>
        <v>0</v>
      </c>
      <c r="N29" s="19">
        <f>VLOOKUP($D29,'Team - Wins CALC'!$C$22:$U$53,N$1+2,FALSE)</f>
        <v>0</v>
      </c>
      <c r="O29" s="19">
        <f>VLOOKUP($D29,'Team - Wins CALC'!$C$22:$U$53,O$1+2,FALSE)</f>
        <v>0</v>
      </c>
      <c r="P29" s="19">
        <f>VLOOKUP($D29,'Team - Wins CALC'!$C$22:$U$53,P$1+2,FALSE)</f>
        <v>0</v>
      </c>
      <c r="Q29" s="19">
        <f>VLOOKUP($D29,'Team - Wins CALC'!$C$22:$U$53,Q$1+2,FALSE)</f>
        <v>0</v>
      </c>
      <c r="R29" s="19">
        <f>VLOOKUP($D29,'Team - Wins CALC'!$C$22:$U$53,R$1+2,FALSE)</f>
        <v>0</v>
      </c>
      <c r="S29" s="19">
        <f>VLOOKUP($D29,'Team - Wins CALC'!$C$22:$U$53,S$1+2,FALSE)</f>
        <v>0</v>
      </c>
      <c r="T29" s="19">
        <f>VLOOKUP($D29,'Team - Wins CALC'!$C$22:$U$53,T$1+2,FALSE)</f>
        <v>0</v>
      </c>
      <c r="U29" s="19">
        <f>VLOOKUP($D29,'Team - Wins CALC'!$C$22:$U$53,U$1+2,FALSE)</f>
        <v>0</v>
      </c>
      <c r="V29" s="22">
        <f t="shared" si="7"/>
        <v>2</v>
      </c>
    </row>
    <row r="30" spans="3:22" ht="12.75">
      <c r="C30" s="9" t="s">
        <v>6</v>
      </c>
      <c r="D30" s="3" t="str">
        <f>VLOOKUP(C25,'Entries - DATA'!$A$4:$S$43,15)</f>
        <v>New England PATRIOTS</v>
      </c>
      <c r="E30" s="19">
        <f>VLOOKUP($D30,'Team - Wins CALC'!$C$22:$U$53,E$1+2,FALSE)</f>
        <v>1</v>
      </c>
      <c r="F30" s="19">
        <f>VLOOKUP($D30,'Team - Wins CALC'!$C$22:$U$53,F$1+2,FALSE)</f>
        <v>1</v>
      </c>
      <c r="G30" s="19">
        <f>VLOOKUP($D30,'Team - Wins CALC'!$C$22:$U$53,G$1+2,FALSE)</f>
        <v>0</v>
      </c>
      <c r="H30" s="19">
        <f>VLOOKUP($D30,'Team - Wins CALC'!$C$22:$U$53,H$1+2,FALSE)</f>
        <v>0</v>
      </c>
      <c r="I30" s="19">
        <f>VLOOKUP($D30,'Team - Wins CALC'!$C$22:$U$53,I$1+2,FALSE)</f>
        <v>0</v>
      </c>
      <c r="J30" s="19">
        <f>VLOOKUP($D30,'Team - Wins CALC'!$C$22:$U$53,J$1+2,FALSE)</f>
        <v>0</v>
      </c>
      <c r="K30" s="19">
        <f>VLOOKUP($D30,'Team - Wins CALC'!$C$22:$U$53,K$1+2,FALSE)</f>
        <v>0</v>
      </c>
      <c r="L30" s="19">
        <f>VLOOKUP($D30,'Team - Wins CALC'!$C$22:$U$53,L$1+2,FALSE)</f>
        <v>0</v>
      </c>
      <c r="M30" s="19">
        <f>VLOOKUP($D30,'Team - Wins CALC'!$C$22:$U$53,M$1+2,FALSE)</f>
        <v>0</v>
      </c>
      <c r="N30" s="19">
        <f>VLOOKUP($D30,'Team - Wins CALC'!$C$22:$U$53,N$1+2,FALSE)</f>
        <v>0</v>
      </c>
      <c r="O30" s="19">
        <f>VLOOKUP($D30,'Team - Wins CALC'!$C$22:$U$53,O$1+2,FALSE)</f>
        <v>0</v>
      </c>
      <c r="P30" s="19">
        <f>VLOOKUP($D30,'Team - Wins CALC'!$C$22:$U$53,P$1+2,FALSE)</f>
        <v>0</v>
      </c>
      <c r="Q30" s="19">
        <f>VLOOKUP($D30,'Team - Wins CALC'!$C$22:$U$53,Q$1+2,FALSE)</f>
        <v>0</v>
      </c>
      <c r="R30" s="19">
        <f>VLOOKUP($D30,'Team - Wins CALC'!$C$22:$U$53,R$1+2,FALSE)</f>
        <v>0</v>
      </c>
      <c r="S30" s="19">
        <f>VLOOKUP($D30,'Team - Wins CALC'!$C$22:$U$53,S$1+2,FALSE)</f>
        <v>0</v>
      </c>
      <c r="T30" s="19">
        <f>VLOOKUP($D30,'Team - Wins CALC'!$C$22:$U$53,T$1+2,FALSE)</f>
        <v>0</v>
      </c>
      <c r="U30" s="19">
        <f>VLOOKUP($D30,'Team - Wins CALC'!$C$22:$U$53,U$1+2,FALSE)</f>
        <v>0</v>
      </c>
      <c r="V30" s="22">
        <f t="shared" si="7"/>
        <v>2</v>
      </c>
    </row>
    <row r="31" spans="3:22" ht="12.75">
      <c r="C31" s="10"/>
      <c r="D31" s="3" t="str">
        <f>VLOOKUP(C25,'Entries - DATA'!$A$4:$S$43,16)</f>
        <v>Indianapolis COLTS</v>
      </c>
      <c r="E31" s="19">
        <f>VLOOKUP($D31,'Team - Wins CALC'!$C$22:$U$53,E$1+2,FALSE)</f>
        <v>0</v>
      </c>
      <c r="F31" s="19">
        <f>VLOOKUP($D31,'Team - Wins CALC'!$C$22:$U$53,F$1+2,FALSE)</f>
        <v>1</v>
      </c>
      <c r="G31" s="19">
        <f>VLOOKUP($D31,'Team - Wins CALC'!$C$22:$U$53,G$1+2,FALSE)</f>
        <v>0</v>
      </c>
      <c r="H31" s="19">
        <f>VLOOKUP($D31,'Team - Wins CALC'!$C$22:$U$53,H$1+2,FALSE)</f>
        <v>0</v>
      </c>
      <c r="I31" s="19">
        <f>VLOOKUP($D31,'Team - Wins CALC'!$C$22:$U$53,I$1+2,FALSE)</f>
        <v>0</v>
      </c>
      <c r="J31" s="19">
        <f>VLOOKUP($D31,'Team - Wins CALC'!$C$22:$U$53,J$1+2,FALSE)</f>
        <v>0</v>
      </c>
      <c r="K31" s="19">
        <f>VLOOKUP($D31,'Team - Wins CALC'!$C$22:$U$53,K$1+2,FALSE)</f>
        <v>0</v>
      </c>
      <c r="L31" s="19">
        <f>VLOOKUP($D31,'Team - Wins CALC'!$C$22:$U$53,L$1+2,FALSE)</f>
        <v>0</v>
      </c>
      <c r="M31" s="19">
        <f>VLOOKUP($D31,'Team - Wins CALC'!$C$22:$U$53,M$1+2,FALSE)</f>
        <v>0</v>
      </c>
      <c r="N31" s="19">
        <f>VLOOKUP($D31,'Team - Wins CALC'!$C$22:$U$53,N$1+2,FALSE)</f>
        <v>0</v>
      </c>
      <c r="O31" s="19">
        <f>VLOOKUP($D31,'Team - Wins CALC'!$C$22:$U$53,O$1+2,FALSE)</f>
        <v>0</v>
      </c>
      <c r="P31" s="19">
        <f>VLOOKUP($D31,'Team - Wins CALC'!$C$22:$U$53,P$1+2,FALSE)</f>
        <v>0</v>
      </c>
      <c r="Q31" s="19">
        <f>VLOOKUP($D31,'Team - Wins CALC'!$C$22:$U$53,Q$1+2,FALSE)</f>
        <v>0</v>
      </c>
      <c r="R31" s="19">
        <f>VLOOKUP($D31,'Team - Wins CALC'!$C$22:$U$53,R$1+2,FALSE)</f>
        <v>0</v>
      </c>
      <c r="S31" s="19">
        <f>VLOOKUP($D31,'Team - Wins CALC'!$C$22:$U$53,S$1+2,FALSE)</f>
        <v>0</v>
      </c>
      <c r="T31" s="19">
        <f>VLOOKUP($D31,'Team - Wins CALC'!$C$22:$U$53,T$1+2,FALSE)</f>
        <v>0</v>
      </c>
      <c r="U31" s="19">
        <f>VLOOKUP($D31,'Team - Wins CALC'!$C$22:$U$53,U$1+2,FALSE)</f>
        <v>0</v>
      </c>
      <c r="V31" s="22">
        <f t="shared" si="7"/>
        <v>1</v>
      </c>
    </row>
    <row r="32" spans="3:22" ht="12.75">
      <c r="C32" s="10"/>
      <c r="D32" s="3" t="str">
        <f>VLOOKUP(C25,'Entries - DATA'!$A$4:$S$43,17)</f>
        <v>San Diego CHARGERS</v>
      </c>
      <c r="E32" s="19">
        <f>VLOOKUP($D32,'Team - Wins CALC'!$C$22:$U$53,E$1+2,FALSE)</f>
        <v>0</v>
      </c>
      <c r="F32" s="19">
        <f>VLOOKUP($D32,'Team - Wins CALC'!$C$22:$U$53,F$1+2,FALSE)</f>
        <v>0</v>
      </c>
      <c r="G32" s="19">
        <f>VLOOKUP($D32,'Team - Wins CALC'!$C$22:$U$53,G$1+2,FALSE)</f>
        <v>0</v>
      </c>
      <c r="H32" s="19">
        <f>VLOOKUP($D32,'Team - Wins CALC'!$C$22:$U$53,H$1+2,FALSE)</f>
        <v>0</v>
      </c>
      <c r="I32" s="19">
        <f>VLOOKUP($D32,'Team - Wins CALC'!$C$22:$U$53,I$1+2,FALSE)</f>
        <v>0</v>
      </c>
      <c r="J32" s="19">
        <f>VLOOKUP($D32,'Team - Wins CALC'!$C$22:$U$53,J$1+2,FALSE)</f>
        <v>0</v>
      </c>
      <c r="K32" s="19">
        <f>VLOOKUP($D32,'Team - Wins CALC'!$C$22:$U$53,K$1+2,FALSE)</f>
        <v>0</v>
      </c>
      <c r="L32" s="19">
        <f>VLOOKUP($D32,'Team - Wins CALC'!$C$22:$U$53,L$1+2,FALSE)</f>
        <v>0</v>
      </c>
      <c r="M32" s="19">
        <f>VLOOKUP($D32,'Team - Wins CALC'!$C$22:$U$53,M$1+2,FALSE)</f>
        <v>0</v>
      </c>
      <c r="N32" s="19">
        <f>VLOOKUP($D32,'Team - Wins CALC'!$C$22:$U$53,N$1+2,FALSE)</f>
        <v>0</v>
      </c>
      <c r="O32" s="19">
        <f>VLOOKUP($D32,'Team - Wins CALC'!$C$22:$U$53,O$1+2,FALSE)</f>
        <v>0</v>
      </c>
      <c r="P32" s="19">
        <f>VLOOKUP($D32,'Team - Wins CALC'!$C$22:$U$53,P$1+2,FALSE)</f>
        <v>0</v>
      </c>
      <c r="Q32" s="19">
        <f>VLOOKUP($D32,'Team - Wins CALC'!$C$22:$U$53,Q$1+2,FALSE)</f>
        <v>0</v>
      </c>
      <c r="R32" s="19">
        <f>VLOOKUP($D32,'Team - Wins CALC'!$C$22:$U$53,R$1+2,FALSE)</f>
        <v>0</v>
      </c>
      <c r="S32" s="19">
        <f>VLOOKUP($D32,'Team - Wins CALC'!$C$22:$U$53,S$1+2,FALSE)</f>
        <v>0</v>
      </c>
      <c r="T32" s="19">
        <f>VLOOKUP($D32,'Team - Wins CALC'!$C$22:$U$53,T$1+2,FALSE)</f>
        <v>0</v>
      </c>
      <c r="U32" s="19">
        <f>VLOOKUP($D32,'Team - Wins CALC'!$C$22:$U$53,U$1+2,FALSE)</f>
        <v>0</v>
      </c>
      <c r="V32" s="22">
        <f t="shared" si="7"/>
        <v>0</v>
      </c>
    </row>
    <row r="33" spans="3:22" ht="13.5" thickBot="1">
      <c r="C33" s="11"/>
      <c r="D33" s="3" t="str">
        <f>VLOOKUP(C25,'Entries - DATA'!$A$4:$S$43,18)</f>
        <v>Pittsburgh STEELERS</v>
      </c>
      <c r="E33" s="19">
        <f>VLOOKUP($D33,'Team - Wins CALC'!$C$22:$U$53,E$1+2,FALSE)</f>
        <v>1</v>
      </c>
      <c r="F33" s="19">
        <f>VLOOKUP($D33,'Team - Wins CALC'!$C$22:$U$53,F$1+2,FALSE)</f>
        <v>1</v>
      </c>
      <c r="G33" s="19">
        <f>VLOOKUP($D33,'Team - Wins CALC'!$C$22:$U$53,G$1+2,FALSE)</f>
        <v>0</v>
      </c>
      <c r="H33" s="19">
        <f>VLOOKUP($D33,'Team - Wins CALC'!$C$22:$U$53,H$1+2,FALSE)</f>
        <v>0</v>
      </c>
      <c r="I33" s="19">
        <f>VLOOKUP($D33,'Team - Wins CALC'!$C$22:$U$53,I$1+2,FALSE)</f>
        <v>0</v>
      </c>
      <c r="J33" s="19">
        <f>VLOOKUP($D33,'Team - Wins CALC'!$C$22:$U$53,J$1+2,FALSE)</f>
        <v>0</v>
      </c>
      <c r="K33" s="19">
        <f>VLOOKUP($D33,'Team - Wins CALC'!$C$22:$U$53,K$1+2,FALSE)</f>
        <v>0</v>
      </c>
      <c r="L33" s="19">
        <f>VLOOKUP($D33,'Team - Wins CALC'!$C$22:$U$53,L$1+2,FALSE)</f>
        <v>0</v>
      </c>
      <c r="M33" s="19">
        <f>VLOOKUP($D33,'Team - Wins CALC'!$C$22:$U$53,M$1+2,FALSE)</f>
        <v>0</v>
      </c>
      <c r="N33" s="19">
        <f>VLOOKUP($D33,'Team - Wins CALC'!$C$22:$U$53,N$1+2,FALSE)</f>
        <v>0</v>
      </c>
      <c r="O33" s="19">
        <f>VLOOKUP($D33,'Team - Wins CALC'!$C$22:$U$53,O$1+2,FALSE)</f>
        <v>0</v>
      </c>
      <c r="P33" s="19">
        <f>VLOOKUP($D33,'Team - Wins CALC'!$C$22:$U$53,P$1+2,FALSE)</f>
        <v>0</v>
      </c>
      <c r="Q33" s="19">
        <f>VLOOKUP($D33,'Team - Wins CALC'!$C$22:$U$53,Q$1+2,FALSE)</f>
        <v>0</v>
      </c>
      <c r="R33" s="19">
        <f>VLOOKUP($D33,'Team - Wins CALC'!$C$22:$U$53,R$1+2,FALSE)</f>
        <v>0</v>
      </c>
      <c r="S33" s="19">
        <f>VLOOKUP($D33,'Team - Wins CALC'!$C$22:$U$53,S$1+2,FALSE)</f>
        <v>0</v>
      </c>
      <c r="T33" s="19">
        <f>VLOOKUP($D33,'Team - Wins CALC'!$C$22:$U$53,T$1+2,FALSE)</f>
        <v>0</v>
      </c>
      <c r="U33" s="19">
        <f>VLOOKUP($D33,'Team - Wins CALC'!$C$22:$U$53,U$1+2,FALSE)</f>
        <v>0</v>
      </c>
      <c r="V33" s="23">
        <f t="shared" si="7"/>
        <v>2</v>
      </c>
    </row>
    <row r="34" spans="3:41" ht="13.5" thickBot="1">
      <c r="C34" s="17"/>
      <c r="D34" s="18" t="s">
        <v>86</v>
      </c>
      <c r="E34" s="16">
        <f>SUM(E26:E33)</f>
        <v>6</v>
      </c>
      <c r="F34" s="13">
        <f aca="true" t="shared" si="8" ref="F34:U34">SUM(F26:F33)</f>
        <v>6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  <c r="K34" s="13">
        <f t="shared" si="8"/>
        <v>0</v>
      </c>
      <c r="L34" s="13">
        <f t="shared" si="8"/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13">
        <f t="shared" si="8"/>
        <v>0</v>
      </c>
      <c r="Q34" s="13">
        <f t="shared" si="8"/>
        <v>0</v>
      </c>
      <c r="R34" s="13">
        <f t="shared" si="8"/>
        <v>0</v>
      </c>
      <c r="S34" s="13">
        <f t="shared" si="8"/>
        <v>0</v>
      </c>
      <c r="T34" s="13">
        <f t="shared" si="8"/>
        <v>0</v>
      </c>
      <c r="U34" s="14">
        <f t="shared" si="8"/>
        <v>0</v>
      </c>
      <c r="V34" s="24">
        <f t="shared" si="7"/>
        <v>12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3:41" s="20" customFormat="1" ht="22.5" customHeight="1">
      <c r="C35" s="34" t="s">
        <v>87</v>
      </c>
      <c r="D35" s="31" t="str">
        <f>VLOOKUP(C25,'Entries - DATA'!$A$4:$S$43,19)</f>
        <v>San Francisco 49ERS</v>
      </c>
      <c r="E35" s="35">
        <f>VLOOKUP($D35,'Team - Wins CALC'!$C$22:$U$53,E$1+2,FALSE)</f>
        <v>0</v>
      </c>
      <c r="F35" s="35">
        <f>VLOOKUP($D35,'Team - Wins CALC'!$C$22:$U$53,F$1+2,FALSE)</f>
        <v>1</v>
      </c>
      <c r="G35" s="35">
        <f>VLOOKUP($D35,'Team - Wins CALC'!$C$22:$U$53,G$1+2,FALSE)</f>
        <v>0</v>
      </c>
      <c r="H35" s="35">
        <f>VLOOKUP($D35,'Team - Wins CALC'!$C$22:$U$53,H$1+2,FALSE)</f>
        <v>0</v>
      </c>
      <c r="I35" s="35">
        <f>VLOOKUP($D35,'Team - Wins CALC'!$C$22:$U$53,I$1+2,FALSE)</f>
        <v>0</v>
      </c>
      <c r="J35" s="35">
        <f>VLOOKUP($D35,'Team - Wins CALC'!$C$22:$U$53,J$1+2,FALSE)</f>
        <v>0</v>
      </c>
      <c r="K35" s="35">
        <f>VLOOKUP($D35,'Team - Wins CALC'!$C$22:$U$53,K$1+2,FALSE)</f>
        <v>0</v>
      </c>
      <c r="L35" s="35">
        <f>VLOOKUP($D35,'Team - Wins CALC'!$C$22:$U$53,L$1+2,FALSE)</f>
        <v>0</v>
      </c>
      <c r="M35" s="35">
        <f>VLOOKUP($D35,'Team - Wins CALC'!$C$22:$U$53,M$1+2,FALSE)</f>
        <v>0</v>
      </c>
      <c r="N35" s="35">
        <f>VLOOKUP($D35,'Team - Wins CALC'!$C$22:$U$53,N$1+2,FALSE)</f>
        <v>0</v>
      </c>
      <c r="O35" s="35">
        <f>VLOOKUP($D35,'Team - Wins CALC'!$C$22:$U$53,O$1+2,FALSE)</f>
        <v>0</v>
      </c>
      <c r="P35" s="35">
        <f>VLOOKUP($D35,'Team - Wins CALC'!$C$22:$U$53,P$1+2,FALSE)</f>
        <v>0</v>
      </c>
      <c r="Q35" s="35">
        <f>VLOOKUP($D35,'Team - Wins CALC'!$C$22:$U$53,Q$1+2,FALSE)</f>
        <v>0</v>
      </c>
      <c r="R35" s="35">
        <f>VLOOKUP($D35,'Team - Wins CALC'!$C$22:$U$53,R$1+2,FALSE)</f>
        <v>0</v>
      </c>
      <c r="S35" s="35">
        <f>VLOOKUP($D35,'Team - Wins CALC'!$C$22:$U$53,S$1+2,FALSE)</f>
        <v>0</v>
      </c>
      <c r="T35" s="35">
        <f>VLOOKUP($D35,'Team - Wins CALC'!$C$22:$U$53,T$1+2,FALSE)</f>
        <v>0</v>
      </c>
      <c r="U35" s="35">
        <f>VLOOKUP($D35,'Team - Wins CALC'!$C$22:$U$53,U$1+2,FALSE)</f>
        <v>0</v>
      </c>
      <c r="V35" s="25">
        <f>SUM(E35:U35)</f>
        <v>1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24:41" ht="12.75">
      <c r="X36" s="1">
        <v>1</v>
      </c>
      <c r="Y36" s="1">
        <v>2</v>
      </c>
      <c r="Z36" s="1">
        <v>3</v>
      </c>
      <c r="AA36" s="1">
        <v>4</v>
      </c>
      <c r="AB36" s="1">
        <v>5</v>
      </c>
      <c r="AC36" s="1">
        <v>6</v>
      </c>
      <c r="AD36" s="1">
        <v>7</v>
      </c>
      <c r="AE36" s="1">
        <v>8</v>
      </c>
      <c r="AF36" s="1">
        <v>9</v>
      </c>
      <c r="AG36" s="1">
        <v>10</v>
      </c>
      <c r="AH36" s="1">
        <v>11</v>
      </c>
      <c r="AI36" s="1">
        <v>12</v>
      </c>
      <c r="AJ36" s="1">
        <v>13</v>
      </c>
      <c r="AK36" s="1">
        <v>14</v>
      </c>
      <c r="AL36" s="1">
        <v>15</v>
      </c>
      <c r="AM36" s="1">
        <v>16</v>
      </c>
      <c r="AN36" s="1">
        <v>17</v>
      </c>
      <c r="AO36" s="15" t="s">
        <v>92</v>
      </c>
    </row>
    <row r="37" spans="3:41" ht="13.5" thickBot="1">
      <c r="C37" t="str">
        <f ca="1">INDIRECT("'Entries - DATA'!"&amp;"A"&amp;A38+3)</f>
        <v>Brown</v>
      </c>
      <c r="E37" s="1">
        <v>1</v>
      </c>
      <c r="F37" s="1">
        <v>2</v>
      </c>
      <c r="G37" s="1">
        <v>3</v>
      </c>
      <c r="H37" s="1">
        <v>4</v>
      </c>
      <c r="I37" s="1">
        <v>5</v>
      </c>
      <c r="J37" s="1">
        <v>6</v>
      </c>
      <c r="K37" s="1">
        <v>7</v>
      </c>
      <c r="L37" s="1">
        <v>8</v>
      </c>
      <c r="M37" s="1">
        <v>9</v>
      </c>
      <c r="N37" s="1">
        <v>10</v>
      </c>
      <c r="O37" s="1">
        <v>11</v>
      </c>
      <c r="P37" s="1">
        <v>12</v>
      </c>
      <c r="Q37" s="1">
        <v>13</v>
      </c>
      <c r="R37" s="1">
        <v>14</v>
      </c>
      <c r="S37" s="1">
        <v>15</v>
      </c>
      <c r="T37" s="1">
        <v>16</v>
      </c>
      <c r="U37" s="1">
        <v>17</v>
      </c>
      <c r="V37" s="20" t="s">
        <v>88</v>
      </c>
      <c r="X37">
        <f aca="true" t="shared" si="9" ref="X37:AN37">+E46</f>
        <v>5</v>
      </c>
      <c r="Y37">
        <f t="shared" si="9"/>
        <v>7</v>
      </c>
      <c r="Z37">
        <f t="shared" si="9"/>
        <v>0</v>
      </c>
      <c r="AA37">
        <f t="shared" si="9"/>
        <v>0</v>
      </c>
      <c r="AB37">
        <f t="shared" si="9"/>
        <v>0</v>
      </c>
      <c r="AC37">
        <f t="shared" si="9"/>
        <v>0</v>
      </c>
      <c r="AD37">
        <f t="shared" si="9"/>
        <v>0</v>
      </c>
      <c r="AE37">
        <f t="shared" si="9"/>
        <v>0</v>
      </c>
      <c r="AF37">
        <f t="shared" si="9"/>
        <v>0</v>
      </c>
      <c r="AG37">
        <f t="shared" si="9"/>
        <v>0</v>
      </c>
      <c r="AH37">
        <f t="shared" si="9"/>
        <v>0</v>
      </c>
      <c r="AI37">
        <f t="shared" si="9"/>
        <v>0</v>
      </c>
      <c r="AJ37">
        <f t="shared" si="9"/>
        <v>0</v>
      </c>
      <c r="AK37">
        <f t="shared" si="9"/>
        <v>0</v>
      </c>
      <c r="AL37">
        <f t="shared" si="9"/>
        <v>0</v>
      </c>
      <c r="AM37">
        <f t="shared" si="9"/>
        <v>0</v>
      </c>
      <c r="AN37">
        <f t="shared" si="9"/>
        <v>0</v>
      </c>
      <c r="AO37">
        <f>+V47</f>
        <v>2</v>
      </c>
    </row>
    <row r="38" spans="1:22" ht="12.75">
      <c r="A38">
        <f>+SUM(A25:A37)+1</f>
        <v>4</v>
      </c>
      <c r="C38" s="9" t="s">
        <v>4</v>
      </c>
      <c r="D38" s="3" t="str">
        <f>VLOOKUP(C37,'Entries - DATA'!$A$4:$S$43,11)</f>
        <v>Arizona CARDINALS</v>
      </c>
      <c r="E38" s="19">
        <f>VLOOKUP($D38,'Team - Wins CALC'!$C$22:$U$53,E$1+2,FALSE)</f>
        <v>1</v>
      </c>
      <c r="F38" s="19">
        <f>VLOOKUP($D38,'Team - Wins CALC'!$C$22:$U$53,F$1+2,FALSE)</f>
        <v>1</v>
      </c>
      <c r="G38" s="19">
        <f>VLOOKUP($D38,'Team - Wins CALC'!$C$22:$U$53,G$1+2,FALSE)</f>
        <v>0</v>
      </c>
      <c r="H38" s="19">
        <f>VLOOKUP($D38,'Team - Wins CALC'!$C$22:$U$53,H$1+2,FALSE)</f>
        <v>0</v>
      </c>
      <c r="I38" s="19">
        <f>VLOOKUP($D38,'Team - Wins CALC'!$C$22:$U$53,I$1+2,FALSE)</f>
        <v>0</v>
      </c>
      <c r="J38" s="19">
        <f>VLOOKUP($D38,'Team - Wins CALC'!$C$22:$U$53,J$1+2,FALSE)</f>
        <v>0</v>
      </c>
      <c r="K38" s="19">
        <f>VLOOKUP($D38,'Team - Wins CALC'!$C$22:$U$53,K$1+2,FALSE)</f>
        <v>0</v>
      </c>
      <c r="L38" s="19">
        <f>VLOOKUP($D38,'Team - Wins CALC'!$C$22:$U$53,L$1+2,FALSE)</f>
        <v>0</v>
      </c>
      <c r="M38" s="19">
        <f>VLOOKUP($D38,'Team - Wins CALC'!$C$22:$U$53,M$1+2,FALSE)</f>
        <v>0</v>
      </c>
      <c r="N38" s="19">
        <f>VLOOKUP($D38,'Team - Wins CALC'!$C$22:$U$53,N$1+2,FALSE)</f>
        <v>0</v>
      </c>
      <c r="O38" s="19">
        <f>VLOOKUP($D38,'Team - Wins CALC'!$C$22:$U$53,O$1+2,FALSE)</f>
        <v>0</v>
      </c>
      <c r="P38" s="19">
        <f>VLOOKUP($D38,'Team - Wins CALC'!$C$22:$U$53,P$1+2,FALSE)</f>
        <v>0</v>
      </c>
      <c r="Q38" s="19">
        <f>VLOOKUP($D38,'Team - Wins CALC'!$C$22:$U$53,Q$1+2,FALSE)</f>
        <v>0</v>
      </c>
      <c r="R38" s="19">
        <f>VLOOKUP($D38,'Team - Wins CALC'!$C$22:$U$53,R$1+2,FALSE)</f>
        <v>0</v>
      </c>
      <c r="S38" s="19">
        <f>VLOOKUP($D38,'Team - Wins CALC'!$C$22:$U$53,S$1+2,FALSE)</f>
        <v>0</v>
      </c>
      <c r="T38" s="19">
        <f>VLOOKUP($D38,'Team - Wins CALC'!$C$22:$U$53,T$1+2,FALSE)</f>
        <v>0</v>
      </c>
      <c r="U38" s="19">
        <f>VLOOKUP($D38,'Team - Wins CALC'!$C$22:$U$53,U$1+2,FALSE)</f>
        <v>0</v>
      </c>
      <c r="V38" s="21">
        <f>SUM(E38:U38)</f>
        <v>2</v>
      </c>
    </row>
    <row r="39" spans="3:22" ht="12.75">
      <c r="C39" s="10"/>
      <c r="D39" s="3" t="str">
        <f>VLOOKUP(C37,'Entries - DATA'!$A$4:$S$43,12)</f>
        <v>Tampa Bay BUCCANEERS</v>
      </c>
      <c r="E39" s="19">
        <f>VLOOKUP($D39,'Team - Wins CALC'!$C$22:$U$53,E$1+2,FALSE)</f>
        <v>0</v>
      </c>
      <c r="F39" s="19">
        <f>VLOOKUP($D39,'Team - Wins CALC'!$C$22:$U$53,F$1+2,FALSE)</f>
        <v>1</v>
      </c>
      <c r="G39" s="19">
        <f>VLOOKUP($D39,'Team - Wins CALC'!$C$22:$U$53,G$1+2,FALSE)</f>
        <v>0</v>
      </c>
      <c r="H39" s="19">
        <f>VLOOKUP($D39,'Team - Wins CALC'!$C$22:$U$53,H$1+2,FALSE)</f>
        <v>0</v>
      </c>
      <c r="I39" s="19">
        <f>VLOOKUP($D39,'Team - Wins CALC'!$C$22:$U$53,I$1+2,FALSE)</f>
        <v>0</v>
      </c>
      <c r="J39" s="19">
        <f>VLOOKUP($D39,'Team - Wins CALC'!$C$22:$U$53,J$1+2,FALSE)</f>
        <v>0</v>
      </c>
      <c r="K39" s="19">
        <f>VLOOKUP($D39,'Team - Wins CALC'!$C$22:$U$53,K$1+2,FALSE)</f>
        <v>0</v>
      </c>
      <c r="L39" s="19">
        <f>VLOOKUP($D39,'Team - Wins CALC'!$C$22:$U$53,L$1+2,FALSE)</f>
        <v>0</v>
      </c>
      <c r="M39" s="19">
        <f>VLOOKUP($D39,'Team - Wins CALC'!$C$22:$U$53,M$1+2,FALSE)</f>
        <v>0</v>
      </c>
      <c r="N39" s="19">
        <f>VLOOKUP($D39,'Team - Wins CALC'!$C$22:$U$53,N$1+2,FALSE)</f>
        <v>0</v>
      </c>
      <c r="O39" s="19">
        <f>VLOOKUP($D39,'Team - Wins CALC'!$C$22:$U$53,O$1+2,FALSE)</f>
        <v>0</v>
      </c>
      <c r="P39" s="19">
        <f>VLOOKUP($D39,'Team - Wins CALC'!$C$22:$U$53,P$1+2,FALSE)</f>
        <v>0</v>
      </c>
      <c r="Q39" s="19">
        <f>VLOOKUP($D39,'Team - Wins CALC'!$C$22:$U$53,Q$1+2,FALSE)</f>
        <v>0</v>
      </c>
      <c r="R39" s="19">
        <f>VLOOKUP($D39,'Team - Wins CALC'!$C$22:$U$53,R$1+2,FALSE)</f>
        <v>0</v>
      </c>
      <c r="S39" s="19">
        <f>VLOOKUP($D39,'Team - Wins CALC'!$C$22:$U$53,S$1+2,FALSE)</f>
        <v>0</v>
      </c>
      <c r="T39" s="19">
        <f>VLOOKUP($D39,'Team - Wins CALC'!$C$22:$U$53,T$1+2,FALSE)</f>
        <v>0</v>
      </c>
      <c r="U39" s="19">
        <f>VLOOKUP($D39,'Team - Wins CALC'!$C$22:$U$53,U$1+2,FALSE)</f>
        <v>0</v>
      </c>
      <c r="V39" s="22">
        <f aca="true" t="shared" si="10" ref="V39:V46">SUM(E39:U39)</f>
        <v>1</v>
      </c>
    </row>
    <row r="40" spans="1:22" ht="12.75">
      <c r="A40" s="15"/>
      <c r="C40" s="10"/>
      <c r="D40" s="3" t="str">
        <f>VLOOKUP(C37,'Entries - DATA'!$A$4:$S$43,13)</f>
        <v>Dallas COWBOYS</v>
      </c>
      <c r="E40" s="19">
        <f>VLOOKUP($D40,'Team - Wins CALC'!$C$22:$U$53,E$1+2,FALSE)</f>
        <v>1</v>
      </c>
      <c r="F40" s="19">
        <f>VLOOKUP($D40,'Team - Wins CALC'!$C$22:$U$53,F$1+2,FALSE)</f>
        <v>1</v>
      </c>
      <c r="G40" s="19">
        <f>VLOOKUP($D40,'Team - Wins CALC'!$C$22:$U$53,G$1+2,FALSE)</f>
        <v>0</v>
      </c>
      <c r="H40" s="19">
        <f>VLOOKUP($D40,'Team - Wins CALC'!$C$22:$U$53,H$1+2,FALSE)</f>
        <v>0</v>
      </c>
      <c r="I40" s="19">
        <f>VLOOKUP($D40,'Team - Wins CALC'!$C$22:$U$53,I$1+2,FALSE)</f>
        <v>0</v>
      </c>
      <c r="J40" s="19">
        <f>VLOOKUP($D40,'Team - Wins CALC'!$C$22:$U$53,J$1+2,FALSE)</f>
        <v>0</v>
      </c>
      <c r="K40" s="19">
        <f>VLOOKUP($D40,'Team - Wins CALC'!$C$22:$U$53,K$1+2,FALSE)</f>
        <v>0</v>
      </c>
      <c r="L40" s="19">
        <f>VLOOKUP($D40,'Team - Wins CALC'!$C$22:$U$53,L$1+2,FALSE)</f>
        <v>0</v>
      </c>
      <c r="M40" s="19">
        <f>VLOOKUP($D40,'Team - Wins CALC'!$C$22:$U$53,M$1+2,FALSE)</f>
        <v>0</v>
      </c>
      <c r="N40" s="19">
        <f>VLOOKUP($D40,'Team - Wins CALC'!$C$22:$U$53,N$1+2,FALSE)</f>
        <v>0</v>
      </c>
      <c r="O40" s="19">
        <f>VLOOKUP($D40,'Team - Wins CALC'!$C$22:$U$53,O$1+2,FALSE)</f>
        <v>0</v>
      </c>
      <c r="P40" s="19">
        <f>VLOOKUP($D40,'Team - Wins CALC'!$C$22:$U$53,P$1+2,FALSE)</f>
        <v>0</v>
      </c>
      <c r="Q40" s="19">
        <f>VLOOKUP($D40,'Team - Wins CALC'!$C$22:$U$53,Q$1+2,FALSE)</f>
        <v>0</v>
      </c>
      <c r="R40" s="19">
        <f>VLOOKUP($D40,'Team - Wins CALC'!$C$22:$U$53,R$1+2,FALSE)</f>
        <v>0</v>
      </c>
      <c r="S40" s="19">
        <f>VLOOKUP($D40,'Team - Wins CALC'!$C$22:$U$53,S$1+2,FALSE)</f>
        <v>0</v>
      </c>
      <c r="T40" s="19">
        <f>VLOOKUP($D40,'Team - Wins CALC'!$C$22:$U$53,T$1+2,FALSE)</f>
        <v>0</v>
      </c>
      <c r="U40" s="19">
        <f>VLOOKUP($D40,'Team - Wins CALC'!$C$22:$U$53,U$1+2,FALSE)</f>
        <v>0</v>
      </c>
      <c r="V40" s="22">
        <f t="shared" si="10"/>
        <v>2</v>
      </c>
    </row>
    <row r="41" spans="3:22" ht="12.75">
      <c r="C41" s="11"/>
      <c r="D41" s="3" t="str">
        <f>VLOOKUP(C37,'Entries - DATA'!$A$4:$S$43,14)</f>
        <v>Green Bay PACKERS</v>
      </c>
      <c r="E41" s="19">
        <f>VLOOKUP($D41,'Team - Wins CALC'!$C$22:$U$53,E$1+2,FALSE)</f>
        <v>1</v>
      </c>
      <c r="F41" s="19">
        <f>VLOOKUP($D41,'Team - Wins CALC'!$C$22:$U$53,F$1+2,FALSE)</f>
        <v>1</v>
      </c>
      <c r="G41" s="19">
        <f>VLOOKUP($D41,'Team - Wins CALC'!$C$22:$U$53,G$1+2,FALSE)</f>
        <v>0</v>
      </c>
      <c r="H41" s="19">
        <f>VLOOKUP($D41,'Team - Wins CALC'!$C$22:$U$53,H$1+2,FALSE)</f>
        <v>0</v>
      </c>
      <c r="I41" s="19">
        <f>VLOOKUP($D41,'Team - Wins CALC'!$C$22:$U$53,I$1+2,FALSE)</f>
        <v>0</v>
      </c>
      <c r="J41" s="19">
        <f>VLOOKUP($D41,'Team - Wins CALC'!$C$22:$U$53,J$1+2,FALSE)</f>
        <v>0</v>
      </c>
      <c r="K41" s="19">
        <f>VLOOKUP($D41,'Team - Wins CALC'!$C$22:$U$53,K$1+2,FALSE)</f>
        <v>0</v>
      </c>
      <c r="L41" s="19">
        <f>VLOOKUP($D41,'Team - Wins CALC'!$C$22:$U$53,L$1+2,FALSE)</f>
        <v>0</v>
      </c>
      <c r="M41" s="19">
        <f>VLOOKUP($D41,'Team - Wins CALC'!$C$22:$U$53,M$1+2,FALSE)</f>
        <v>0</v>
      </c>
      <c r="N41" s="19">
        <f>VLOOKUP($D41,'Team - Wins CALC'!$C$22:$U$53,N$1+2,FALSE)</f>
        <v>0</v>
      </c>
      <c r="O41" s="19">
        <f>VLOOKUP($D41,'Team - Wins CALC'!$C$22:$U$53,O$1+2,FALSE)</f>
        <v>0</v>
      </c>
      <c r="P41" s="19">
        <f>VLOOKUP($D41,'Team - Wins CALC'!$C$22:$U$53,P$1+2,FALSE)</f>
        <v>0</v>
      </c>
      <c r="Q41" s="19">
        <f>VLOOKUP($D41,'Team - Wins CALC'!$C$22:$U$53,Q$1+2,FALSE)</f>
        <v>0</v>
      </c>
      <c r="R41" s="19">
        <f>VLOOKUP($D41,'Team - Wins CALC'!$C$22:$U$53,R$1+2,FALSE)</f>
        <v>0</v>
      </c>
      <c r="S41" s="19">
        <f>VLOOKUP($D41,'Team - Wins CALC'!$C$22:$U$53,S$1+2,FALSE)</f>
        <v>0</v>
      </c>
      <c r="T41" s="19">
        <f>VLOOKUP($D41,'Team - Wins CALC'!$C$22:$U$53,T$1+2,FALSE)</f>
        <v>0</v>
      </c>
      <c r="U41" s="19">
        <f>VLOOKUP($D41,'Team - Wins CALC'!$C$22:$U$53,U$1+2,FALSE)</f>
        <v>0</v>
      </c>
      <c r="V41" s="22">
        <f t="shared" si="10"/>
        <v>2</v>
      </c>
    </row>
    <row r="42" spans="3:22" ht="12.75">
      <c r="C42" s="9" t="s">
        <v>6</v>
      </c>
      <c r="D42" s="3" t="str">
        <f>VLOOKUP(C37,'Entries - DATA'!$A$4:$S$43,15)</f>
        <v>San Diego CHARGERS</v>
      </c>
      <c r="E42" s="19">
        <f>VLOOKUP($D42,'Team - Wins CALC'!$C$22:$U$53,E$1+2,FALSE)</f>
        <v>0</v>
      </c>
      <c r="F42" s="19">
        <f>VLOOKUP($D42,'Team - Wins CALC'!$C$22:$U$53,F$1+2,FALSE)</f>
        <v>0</v>
      </c>
      <c r="G42" s="19">
        <f>VLOOKUP($D42,'Team - Wins CALC'!$C$22:$U$53,G$1+2,FALSE)</f>
        <v>0</v>
      </c>
      <c r="H42" s="19">
        <f>VLOOKUP($D42,'Team - Wins CALC'!$C$22:$U$53,H$1+2,FALSE)</f>
        <v>0</v>
      </c>
      <c r="I42" s="19">
        <f>VLOOKUP($D42,'Team - Wins CALC'!$C$22:$U$53,I$1+2,FALSE)</f>
        <v>0</v>
      </c>
      <c r="J42" s="19">
        <f>VLOOKUP($D42,'Team - Wins CALC'!$C$22:$U$53,J$1+2,FALSE)</f>
        <v>0</v>
      </c>
      <c r="K42" s="19">
        <f>VLOOKUP($D42,'Team - Wins CALC'!$C$22:$U$53,K$1+2,FALSE)</f>
        <v>0</v>
      </c>
      <c r="L42" s="19">
        <f>VLOOKUP($D42,'Team - Wins CALC'!$C$22:$U$53,L$1+2,FALSE)</f>
        <v>0</v>
      </c>
      <c r="M42" s="19">
        <f>VLOOKUP($D42,'Team - Wins CALC'!$C$22:$U$53,M$1+2,FALSE)</f>
        <v>0</v>
      </c>
      <c r="N42" s="19">
        <f>VLOOKUP($D42,'Team - Wins CALC'!$C$22:$U$53,N$1+2,FALSE)</f>
        <v>0</v>
      </c>
      <c r="O42" s="19">
        <f>VLOOKUP($D42,'Team - Wins CALC'!$C$22:$U$53,O$1+2,FALSE)</f>
        <v>0</v>
      </c>
      <c r="P42" s="19">
        <f>VLOOKUP($D42,'Team - Wins CALC'!$C$22:$U$53,P$1+2,FALSE)</f>
        <v>0</v>
      </c>
      <c r="Q42" s="19">
        <f>VLOOKUP($D42,'Team - Wins CALC'!$C$22:$U$53,Q$1+2,FALSE)</f>
        <v>0</v>
      </c>
      <c r="R42" s="19">
        <f>VLOOKUP($D42,'Team - Wins CALC'!$C$22:$U$53,R$1+2,FALSE)</f>
        <v>0</v>
      </c>
      <c r="S42" s="19">
        <f>VLOOKUP($D42,'Team - Wins CALC'!$C$22:$U$53,S$1+2,FALSE)</f>
        <v>0</v>
      </c>
      <c r="T42" s="19">
        <f>VLOOKUP($D42,'Team - Wins CALC'!$C$22:$U$53,T$1+2,FALSE)</f>
        <v>0</v>
      </c>
      <c r="U42" s="19">
        <f>VLOOKUP($D42,'Team - Wins CALC'!$C$22:$U$53,U$1+2,FALSE)</f>
        <v>0</v>
      </c>
      <c r="V42" s="22">
        <f t="shared" si="10"/>
        <v>0</v>
      </c>
    </row>
    <row r="43" spans="3:22" ht="12.75">
      <c r="C43" s="10"/>
      <c r="D43" s="3" t="str">
        <f>VLOOKUP(C37,'Entries - DATA'!$A$4:$S$43,16)</f>
        <v>Indianapolis COLTS</v>
      </c>
      <c r="E43" s="19">
        <f>VLOOKUP($D43,'Team - Wins CALC'!$C$22:$U$53,E$1+2,FALSE)</f>
        <v>0</v>
      </c>
      <c r="F43" s="19">
        <f>VLOOKUP($D43,'Team - Wins CALC'!$C$22:$U$53,F$1+2,FALSE)</f>
        <v>1</v>
      </c>
      <c r="G43" s="19">
        <f>VLOOKUP($D43,'Team - Wins CALC'!$C$22:$U$53,G$1+2,FALSE)</f>
        <v>0</v>
      </c>
      <c r="H43" s="19">
        <f>VLOOKUP($D43,'Team - Wins CALC'!$C$22:$U$53,H$1+2,FALSE)</f>
        <v>0</v>
      </c>
      <c r="I43" s="19">
        <f>VLOOKUP($D43,'Team - Wins CALC'!$C$22:$U$53,I$1+2,FALSE)</f>
        <v>0</v>
      </c>
      <c r="J43" s="19">
        <f>VLOOKUP($D43,'Team - Wins CALC'!$C$22:$U$53,J$1+2,FALSE)</f>
        <v>0</v>
      </c>
      <c r="K43" s="19">
        <f>VLOOKUP($D43,'Team - Wins CALC'!$C$22:$U$53,K$1+2,FALSE)</f>
        <v>0</v>
      </c>
      <c r="L43" s="19">
        <f>VLOOKUP($D43,'Team - Wins CALC'!$C$22:$U$53,L$1+2,FALSE)</f>
        <v>0</v>
      </c>
      <c r="M43" s="19">
        <f>VLOOKUP($D43,'Team - Wins CALC'!$C$22:$U$53,M$1+2,FALSE)</f>
        <v>0</v>
      </c>
      <c r="N43" s="19">
        <f>VLOOKUP($D43,'Team - Wins CALC'!$C$22:$U$53,N$1+2,FALSE)</f>
        <v>0</v>
      </c>
      <c r="O43" s="19">
        <f>VLOOKUP($D43,'Team - Wins CALC'!$C$22:$U$53,O$1+2,FALSE)</f>
        <v>0</v>
      </c>
      <c r="P43" s="19">
        <f>VLOOKUP($D43,'Team - Wins CALC'!$C$22:$U$53,P$1+2,FALSE)</f>
        <v>0</v>
      </c>
      <c r="Q43" s="19">
        <f>VLOOKUP($D43,'Team - Wins CALC'!$C$22:$U$53,Q$1+2,FALSE)</f>
        <v>0</v>
      </c>
      <c r="R43" s="19">
        <f>VLOOKUP($D43,'Team - Wins CALC'!$C$22:$U$53,R$1+2,FALSE)</f>
        <v>0</v>
      </c>
      <c r="S43" s="19">
        <f>VLOOKUP($D43,'Team - Wins CALC'!$C$22:$U$53,S$1+2,FALSE)</f>
        <v>0</v>
      </c>
      <c r="T43" s="19">
        <f>VLOOKUP($D43,'Team - Wins CALC'!$C$22:$U$53,T$1+2,FALSE)</f>
        <v>0</v>
      </c>
      <c r="U43" s="19">
        <f>VLOOKUP($D43,'Team - Wins CALC'!$C$22:$U$53,U$1+2,FALSE)</f>
        <v>0</v>
      </c>
      <c r="V43" s="22">
        <f t="shared" si="10"/>
        <v>1</v>
      </c>
    </row>
    <row r="44" spans="3:22" ht="12.75">
      <c r="C44" s="10"/>
      <c r="D44" s="3" t="str">
        <f>VLOOKUP(C37,'Entries - DATA'!$A$4:$S$43,17)</f>
        <v>Buffalo BILLS</v>
      </c>
      <c r="E44" s="19">
        <f>VLOOKUP($D44,'Team - Wins CALC'!$C$22:$U$53,E$1+2,FALSE)</f>
        <v>1</v>
      </c>
      <c r="F44" s="19">
        <f>VLOOKUP($D44,'Team - Wins CALC'!$C$22:$U$53,F$1+2,FALSE)</f>
        <v>1</v>
      </c>
      <c r="G44" s="19">
        <f>VLOOKUP($D44,'Team - Wins CALC'!$C$22:$U$53,G$1+2,FALSE)</f>
        <v>0</v>
      </c>
      <c r="H44" s="19">
        <f>VLOOKUP($D44,'Team - Wins CALC'!$C$22:$U$53,H$1+2,FALSE)</f>
        <v>0</v>
      </c>
      <c r="I44" s="19">
        <f>VLOOKUP($D44,'Team - Wins CALC'!$C$22:$U$53,I$1+2,FALSE)</f>
        <v>0</v>
      </c>
      <c r="J44" s="19">
        <f>VLOOKUP($D44,'Team - Wins CALC'!$C$22:$U$53,J$1+2,FALSE)</f>
        <v>0</v>
      </c>
      <c r="K44" s="19">
        <f>VLOOKUP($D44,'Team - Wins CALC'!$C$22:$U$53,K$1+2,FALSE)</f>
        <v>0</v>
      </c>
      <c r="L44" s="19">
        <f>VLOOKUP($D44,'Team - Wins CALC'!$C$22:$U$53,L$1+2,FALSE)</f>
        <v>0</v>
      </c>
      <c r="M44" s="19">
        <f>VLOOKUP($D44,'Team - Wins CALC'!$C$22:$U$53,M$1+2,FALSE)</f>
        <v>0</v>
      </c>
      <c r="N44" s="19">
        <f>VLOOKUP($D44,'Team - Wins CALC'!$C$22:$U$53,N$1+2,FALSE)</f>
        <v>0</v>
      </c>
      <c r="O44" s="19">
        <f>VLOOKUP($D44,'Team - Wins CALC'!$C$22:$U$53,O$1+2,FALSE)</f>
        <v>0</v>
      </c>
      <c r="P44" s="19">
        <f>VLOOKUP($D44,'Team - Wins CALC'!$C$22:$U$53,P$1+2,FALSE)</f>
        <v>0</v>
      </c>
      <c r="Q44" s="19">
        <f>VLOOKUP($D44,'Team - Wins CALC'!$C$22:$U$53,Q$1+2,FALSE)</f>
        <v>0</v>
      </c>
      <c r="R44" s="19">
        <f>VLOOKUP($D44,'Team - Wins CALC'!$C$22:$U$53,R$1+2,FALSE)</f>
        <v>0</v>
      </c>
      <c r="S44" s="19">
        <f>VLOOKUP($D44,'Team - Wins CALC'!$C$22:$U$53,S$1+2,FALSE)</f>
        <v>0</v>
      </c>
      <c r="T44" s="19">
        <f>VLOOKUP($D44,'Team - Wins CALC'!$C$22:$U$53,T$1+2,FALSE)</f>
        <v>0</v>
      </c>
      <c r="U44" s="19">
        <f>VLOOKUP($D44,'Team - Wins CALC'!$C$22:$U$53,U$1+2,FALSE)</f>
        <v>0</v>
      </c>
      <c r="V44" s="22">
        <f t="shared" si="10"/>
        <v>2</v>
      </c>
    </row>
    <row r="45" spans="3:22" ht="13.5" thickBot="1">
      <c r="C45" s="11"/>
      <c r="D45" s="3" t="str">
        <f>VLOOKUP(C37,'Entries - DATA'!$A$4:$S$43,18)</f>
        <v>Pittsburgh STEELERS</v>
      </c>
      <c r="E45" s="19">
        <f>VLOOKUP($D45,'Team - Wins CALC'!$C$22:$U$53,E$1+2,FALSE)</f>
        <v>1</v>
      </c>
      <c r="F45" s="19">
        <f>VLOOKUP($D45,'Team - Wins CALC'!$C$22:$U$53,F$1+2,FALSE)</f>
        <v>1</v>
      </c>
      <c r="G45" s="19">
        <f>VLOOKUP($D45,'Team - Wins CALC'!$C$22:$U$53,G$1+2,FALSE)</f>
        <v>0</v>
      </c>
      <c r="H45" s="19">
        <f>VLOOKUP($D45,'Team - Wins CALC'!$C$22:$U$53,H$1+2,FALSE)</f>
        <v>0</v>
      </c>
      <c r="I45" s="19">
        <f>VLOOKUP($D45,'Team - Wins CALC'!$C$22:$U$53,I$1+2,FALSE)</f>
        <v>0</v>
      </c>
      <c r="J45" s="19">
        <f>VLOOKUP($D45,'Team - Wins CALC'!$C$22:$U$53,J$1+2,FALSE)</f>
        <v>0</v>
      </c>
      <c r="K45" s="19">
        <f>VLOOKUP($D45,'Team - Wins CALC'!$C$22:$U$53,K$1+2,FALSE)</f>
        <v>0</v>
      </c>
      <c r="L45" s="19">
        <f>VLOOKUP($D45,'Team - Wins CALC'!$C$22:$U$53,L$1+2,FALSE)</f>
        <v>0</v>
      </c>
      <c r="M45" s="19">
        <f>VLOOKUP($D45,'Team - Wins CALC'!$C$22:$U$53,M$1+2,FALSE)</f>
        <v>0</v>
      </c>
      <c r="N45" s="19">
        <f>VLOOKUP($D45,'Team - Wins CALC'!$C$22:$U$53,N$1+2,FALSE)</f>
        <v>0</v>
      </c>
      <c r="O45" s="19">
        <f>VLOOKUP($D45,'Team - Wins CALC'!$C$22:$U$53,O$1+2,FALSE)</f>
        <v>0</v>
      </c>
      <c r="P45" s="19">
        <f>VLOOKUP($D45,'Team - Wins CALC'!$C$22:$U$53,P$1+2,FALSE)</f>
        <v>0</v>
      </c>
      <c r="Q45" s="19">
        <f>VLOOKUP($D45,'Team - Wins CALC'!$C$22:$U$53,Q$1+2,FALSE)</f>
        <v>0</v>
      </c>
      <c r="R45" s="19">
        <f>VLOOKUP($D45,'Team - Wins CALC'!$C$22:$U$53,R$1+2,FALSE)</f>
        <v>0</v>
      </c>
      <c r="S45" s="19">
        <f>VLOOKUP($D45,'Team - Wins CALC'!$C$22:$U$53,S$1+2,FALSE)</f>
        <v>0</v>
      </c>
      <c r="T45" s="19">
        <f>VLOOKUP($D45,'Team - Wins CALC'!$C$22:$U$53,T$1+2,FALSE)</f>
        <v>0</v>
      </c>
      <c r="U45" s="19">
        <f>VLOOKUP($D45,'Team - Wins CALC'!$C$22:$U$53,U$1+2,FALSE)</f>
        <v>0</v>
      </c>
      <c r="V45" s="23">
        <f t="shared" si="10"/>
        <v>2</v>
      </c>
    </row>
    <row r="46" spans="3:41" ht="13.5" thickBot="1">
      <c r="C46" s="17"/>
      <c r="D46" s="18" t="s">
        <v>86</v>
      </c>
      <c r="E46" s="16">
        <f>SUM(E38:E45)</f>
        <v>5</v>
      </c>
      <c r="F46" s="13">
        <f aca="true" t="shared" si="11" ref="F46:U46">SUM(F38:F45)</f>
        <v>7</v>
      </c>
      <c r="G46" s="13">
        <f t="shared" si="11"/>
        <v>0</v>
      </c>
      <c r="H46" s="13">
        <f t="shared" si="11"/>
        <v>0</v>
      </c>
      <c r="I46" s="13">
        <f t="shared" si="11"/>
        <v>0</v>
      </c>
      <c r="J46" s="13">
        <f t="shared" si="11"/>
        <v>0</v>
      </c>
      <c r="K46" s="13">
        <f t="shared" si="11"/>
        <v>0</v>
      </c>
      <c r="L46" s="13">
        <f t="shared" si="11"/>
        <v>0</v>
      </c>
      <c r="M46" s="13">
        <f t="shared" si="11"/>
        <v>0</v>
      </c>
      <c r="N46" s="13">
        <f t="shared" si="11"/>
        <v>0</v>
      </c>
      <c r="O46" s="13">
        <f t="shared" si="11"/>
        <v>0</v>
      </c>
      <c r="P46" s="13">
        <f t="shared" si="11"/>
        <v>0</v>
      </c>
      <c r="Q46" s="13">
        <f t="shared" si="11"/>
        <v>0</v>
      </c>
      <c r="R46" s="13">
        <f t="shared" si="11"/>
        <v>0</v>
      </c>
      <c r="S46" s="13">
        <f t="shared" si="11"/>
        <v>0</v>
      </c>
      <c r="T46" s="13">
        <f t="shared" si="11"/>
        <v>0</v>
      </c>
      <c r="U46" s="14">
        <f t="shared" si="11"/>
        <v>0</v>
      </c>
      <c r="V46" s="24">
        <f t="shared" si="10"/>
        <v>12</v>
      </c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3:41" s="20" customFormat="1" ht="22.5" customHeight="1">
      <c r="C47" s="34" t="s">
        <v>87</v>
      </c>
      <c r="D47" s="31" t="str">
        <f>VLOOKUP(C37,'Entries - DATA'!$A$4:$S$43,19)</f>
        <v>New England PATRIOTS</v>
      </c>
      <c r="E47" s="35">
        <f>VLOOKUP($D47,'Team - Wins CALC'!$C$22:$U$53,E$1+2,FALSE)</f>
        <v>1</v>
      </c>
      <c r="F47" s="35">
        <f>VLOOKUP($D47,'Team - Wins CALC'!$C$22:$U$53,F$1+2,FALSE)</f>
        <v>1</v>
      </c>
      <c r="G47" s="35">
        <f>VLOOKUP($D47,'Team - Wins CALC'!$C$22:$U$53,G$1+2,FALSE)</f>
        <v>0</v>
      </c>
      <c r="H47" s="35">
        <f>VLOOKUP($D47,'Team - Wins CALC'!$C$22:$U$53,H$1+2,FALSE)</f>
        <v>0</v>
      </c>
      <c r="I47" s="35">
        <f>VLOOKUP($D47,'Team - Wins CALC'!$C$22:$U$53,I$1+2,FALSE)</f>
        <v>0</v>
      </c>
      <c r="J47" s="35">
        <f>VLOOKUP($D47,'Team - Wins CALC'!$C$22:$U$53,J$1+2,FALSE)</f>
        <v>0</v>
      </c>
      <c r="K47" s="35">
        <f>VLOOKUP($D47,'Team - Wins CALC'!$C$22:$U$53,K$1+2,FALSE)</f>
        <v>0</v>
      </c>
      <c r="L47" s="35">
        <f>VLOOKUP($D47,'Team - Wins CALC'!$C$22:$U$53,L$1+2,FALSE)</f>
        <v>0</v>
      </c>
      <c r="M47" s="35">
        <f>VLOOKUP($D47,'Team - Wins CALC'!$C$22:$U$53,M$1+2,FALSE)</f>
        <v>0</v>
      </c>
      <c r="N47" s="35">
        <f>VLOOKUP($D47,'Team - Wins CALC'!$C$22:$U$53,N$1+2,FALSE)</f>
        <v>0</v>
      </c>
      <c r="O47" s="35">
        <f>VLOOKUP($D47,'Team - Wins CALC'!$C$22:$U$53,O$1+2,FALSE)</f>
        <v>0</v>
      </c>
      <c r="P47" s="35">
        <f>VLOOKUP($D47,'Team - Wins CALC'!$C$22:$U$53,P$1+2,FALSE)</f>
        <v>0</v>
      </c>
      <c r="Q47" s="35">
        <f>VLOOKUP($D47,'Team - Wins CALC'!$C$22:$U$53,Q$1+2,FALSE)</f>
        <v>0</v>
      </c>
      <c r="R47" s="35">
        <f>VLOOKUP($D47,'Team - Wins CALC'!$C$22:$U$53,R$1+2,FALSE)</f>
        <v>0</v>
      </c>
      <c r="S47" s="35">
        <f>VLOOKUP($D47,'Team - Wins CALC'!$C$22:$U$53,S$1+2,FALSE)</f>
        <v>0</v>
      </c>
      <c r="T47" s="35">
        <f>VLOOKUP($D47,'Team - Wins CALC'!$C$22:$U$53,T$1+2,FALSE)</f>
        <v>0</v>
      </c>
      <c r="U47" s="35">
        <f>VLOOKUP($D47,'Team - Wins CALC'!$C$22:$U$53,U$1+2,FALSE)</f>
        <v>0</v>
      </c>
      <c r="V47" s="25">
        <f>SUM(E47:U47)</f>
        <v>2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24:41" ht="12.75">
      <c r="X48" s="1">
        <v>1</v>
      </c>
      <c r="Y48" s="1">
        <v>2</v>
      </c>
      <c r="Z48" s="1">
        <v>3</v>
      </c>
      <c r="AA48" s="1">
        <v>4</v>
      </c>
      <c r="AB48" s="1">
        <v>5</v>
      </c>
      <c r="AC48" s="1">
        <v>6</v>
      </c>
      <c r="AD48" s="1">
        <v>7</v>
      </c>
      <c r="AE48" s="1">
        <v>8</v>
      </c>
      <c r="AF48" s="1">
        <v>9</v>
      </c>
      <c r="AG48" s="1">
        <v>10</v>
      </c>
      <c r="AH48" s="1">
        <v>11</v>
      </c>
      <c r="AI48" s="1">
        <v>12</v>
      </c>
      <c r="AJ48" s="1">
        <v>13</v>
      </c>
      <c r="AK48" s="1">
        <v>14</v>
      </c>
      <c r="AL48" s="1">
        <v>15</v>
      </c>
      <c r="AM48" s="1">
        <v>16</v>
      </c>
      <c r="AN48" s="1">
        <v>17</v>
      </c>
      <c r="AO48" s="15" t="s">
        <v>92</v>
      </c>
    </row>
    <row r="49" spans="3:41" ht="13.5" thickBot="1">
      <c r="C49" t="str">
        <f ca="1">INDIRECT("'Entries - DATA'!"&amp;"A"&amp;A50+3)</f>
        <v>Cunningham</v>
      </c>
      <c r="E49" s="1">
        <v>1</v>
      </c>
      <c r="F49" s="1">
        <v>2</v>
      </c>
      <c r="G49" s="1">
        <v>3</v>
      </c>
      <c r="H49" s="1">
        <v>4</v>
      </c>
      <c r="I49" s="1">
        <v>5</v>
      </c>
      <c r="J49" s="1">
        <v>6</v>
      </c>
      <c r="K49" s="1">
        <v>7</v>
      </c>
      <c r="L49" s="1">
        <v>8</v>
      </c>
      <c r="M49" s="1">
        <v>9</v>
      </c>
      <c r="N49" s="1">
        <v>10</v>
      </c>
      <c r="O49" s="1">
        <v>11</v>
      </c>
      <c r="P49" s="1">
        <v>12</v>
      </c>
      <c r="Q49" s="1">
        <v>13</v>
      </c>
      <c r="R49" s="1">
        <v>14</v>
      </c>
      <c r="S49" s="1">
        <v>15</v>
      </c>
      <c r="T49" s="1">
        <v>16</v>
      </c>
      <c r="U49" s="1">
        <v>17</v>
      </c>
      <c r="V49" s="20" t="s">
        <v>88</v>
      </c>
      <c r="X49">
        <f aca="true" t="shared" si="12" ref="X49:AN49">+E58</f>
        <v>5</v>
      </c>
      <c r="Y49">
        <f t="shared" si="12"/>
        <v>6</v>
      </c>
      <c r="Z49">
        <f t="shared" si="12"/>
        <v>0</v>
      </c>
      <c r="AA49">
        <f t="shared" si="12"/>
        <v>0</v>
      </c>
      <c r="AB49">
        <f t="shared" si="12"/>
        <v>0</v>
      </c>
      <c r="AC49">
        <f t="shared" si="12"/>
        <v>0</v>
      </c>
      <c r="AD49">
        <f t="shared" si="12"/>
        <v>0</v>
      </c>
      <c r="AE49">
        <f t="shared" si="12"/>
        <v>0</v>
      </c>
      <c r="AF49">
        <f t="shared" si="12"/>
        <v>0</v>
      </c>
      <c r="AG49">
        <f t="shared" si="12"/>
        <v>0</v>
      </c>
      <c r="AH49">
        <f t="shared" si="12"/>
        <v>0</v>
      </c>
      <c r="AI49">
        <f t="shared" si="12"/>
        <v>0</v>
      </c>
      <c r="AJ49">
        <f t="shared" si="12"/>
        <v>0</v>
      </c>
      <c r="AK49">
        <f t="shared" si="12"/>
        <v>0</v>
      </c>
      <c r="AL49">
        <f t="shared" si="12"/>
        <v>0</v>
      </c>
      <c r="AM49">
        <f t="shared" si="12"/>
        <v>0</v>
      </c>
      <c r="AN49">
        <f t="shared" si="12"/>
        <v>0</v>
      </c>
      <c r="AO49">
        <f>+V59</f>
        <v>0</v>
      </c>
    </row>
    <row r="50" spans="1:22" ht="12.75">
      <c r="A50">
        <f>+SUM(A37:A49)+1</f>
        <v>5</v>
      </c>
      <c r="C50" s="9" t="s">
        <v>4</v>
      </c>
      <c r="D50" s="3" t="str">
        <f>VLOOKUP(C49,'Entries - DATA'!$A$4:$S$43,11)</f>
        <v>Dallas COWBOYS</v>
      </c>
      <c r="E50" s="19">
        <f>VLOOKUP($D50,'Team - Wins CALC'!$C$22:$U$53,E$1+2,FALSE)</f>
        <v>1</v>
      </c>
      <c r="F50" s="19">
        <f>VLOOKUP($D50,'Team - Wins CALC'!$C$22:$U$53,F$1+2,FALSE)</f>
        <v>1</v>
      </c>
      <c r="G50" s="19">
        <f>VLOOKUP($D50,'Team - Wins CALC'!$C$22:$U$53,G$1+2,FALSE)</f>
        <v>0</v>
      </c>
      <c r="H50" s="19">
        <f>VLOOKUP($D50,'Team - Wins CALC'!$C$22:$U$53,H$1+2,FALSE)</f>
        <v>0</v>
      </c>
      <c r="I50" s="19">
        <f>VLOOKUP($D50,'Team - Wins CALC'!$C$22:$U$53,I$1+2,FALSE)</f>
        <v>0</v>
      </c>
      <c r="J50" s="19">
        <f>VLOOKUP($D50,'Team - Wins CALC'!$C$22:$U$53,J$1+2,FALSE)</f>
        <v>0</v>
      </c>
      <c r="K50" s="19">
        <f>VLOOKUP($D50,'Team - Wins CALC'!$C$22:$U$53,K$1+2,FALSE)</f>
        <v>0</v>
      </c>
      <c r="L50" s="19">
        <f>VLOOKUP($D50,'Team - Wins CALC'!$C$22:$U$53,L$1+2,FALSE)</f>
        <v>0</v>
      </c>
      <c r="M50" s="19">
        <f>VLOOKUP($D50,'Team - Wins CALC'!$C$22:$U$53,M$1+2,FALSE)</f>
        <v>0</v>
      </c>
      <c r="N50" s="19">
        <f>VLOOKUP($D50,'Team - Wins CALC'!$C$22:$U$53,N$1+2,FALSE)</f>
        <v>0</v>
      </c>
      <c r="O50" s="19">
        <f>VLOOKUP($D50,'Team - Wins CALC'!$C$22:$U$53,O$1+2,FALSE)</f>
        <v>0</v>
      </c>
      <c r="P50" s="19">
        <f>VLOOKUP($D50,'Team - Wins CALC'!$C$22:$U$53,P$1+2,FALSE)</f>
        <v>0</v>
      </c>
      <c r="Q50" s="19">
        <f>VLOOKUP($D50,'Team - Wins CALC'!$C$22:$U$53,Q$1+2,FALSE)</f>
        <v>0</v>
      </c>
      <c r="R50" s="19">
        <f>VLOOKUP($D50,'Team - Wins CALC'!$C$22:$U$53,R$1+2,FALSE)</f>
        <v>0</v>
      </c>
      <c r="S50" s="19">
        <f>VLOOKUP($D50,'Team - Wins CALC'!$C$22:$U$53,S$1+2,FALSE)</f>
        <v>0</v>
      </c>
      <c r="T50" s="19">
        <f>VLOOKUP($D50,'Team - Wins CALC'!$C$22:$U$53,T$1+2,FALSE)</f>
        <v>0</v>
      </c>
      <c r="U50" s="19">
        <f>VLOOKUP($D50,'Team - Wins CALC'!$C$22:$U$53,U$1+2,FALSE)</f>
        <v>0</v>
      </c>
      <c r="V50" s="21">
        <f>SUM(E50:U50)</f>
        <v>2</v>
      </c>
    </row>
    <row r="51" spans="3:22" ht="12.75">
      <c r="C51" s="10"/>
      <c r="D51" s="3" t="str">
        <f>VLOOKUP(C49,'Entries - DATA'!$A$4:$S$43,12)</f>
        <v>Seattle SEAHAWKS</v>
      </c>
      <c r="E51" s="19">
        <f>VLOOKUP($D51,'Team - Wins CALC'!$C$22:$U$53,E$1+2,FALSE)</f>
        <v>0</v>
      </c>
      <c r="F51" s="19">
        <f>VLOOKUP($D51,'Team - Wins CALC'!$C$22:$U$53,F$1+2,FALSE)</f>
        <v>0</v>
      </c>
      <c r="G51" s="19">
        <f>VLOOKUP($D51,'Team - Wins CALC'!$C$22:$U$53,G$1+2,FALSE)</f>
        <v>0</v>
      </c>
      <c r="H51" s="19">
        <f>VLOOKUP($D51,'Team - Wins CALC'!$C$22:$U$53,H$1+2,FALSE)</f>
        <v>0</v>
      </c>
      <c r="I51" s="19">
        <f>VLOOKUP($D51,'Team - Wins CALC'!$C$22:$U$53,I$1+2,FALSE)</f>
        <v>0</v>
      </c>
      <c r="J51" s="19">
        <f>VLOOKUP($D51,'Team - Wins CALC'!$C$22:$U$53,J$1+2,FALSE)</f>
        <v>0</v>
      </c>
      <c r="K51" s="19">
        <f>VLOOKUP($D51,'Team - Wins CALC'!$C$22:$U$53,K$1+2,FALSE)</f>
        <v>0</v>
      </c>
      <c r="L51" s="19">
        <f>VLOOKUP($D51,'Team - Wins CALC'!$C$22:$U$53,L$1+2,FALSE)</f>
        <v>0</v>
      </c>
      <c r="M51" s="19">
        <f>VLOOKUP($D51,'Team - Wins CALC'!$C$22:$U$53,M$1+2,FALSE)</f>
        <v>0</v>
      </c>
      <c r="N51" s="19">
        <f>VLOOKUP($D51,'Team - Wins CALC'!$C$22:$U$53,N$1+2,FALSE)</f>
        <v>0</v>
      </c>
      <c r="O51" s="19">
        <f>VLOOKUP($D51,'Team - Wins CALC'!$C$22:$U$53,O$1+2,FALSE)</f>
        <v>0</v>
      </c>
      <c r="P51" s="19">
        <f>VLOOKUP($D51,'Team - Wins CALC'!$C$22:$U$53,P$1+2,FALSE)</f>
        <v>0</v>
      </c>
      <c r="Q51" s="19">
        <f>VLOOKUP($D51,'Team - Wins CALC'!$C$22:$U$53,Q$1+2,FALSE)</f>
        <v>0</v>
      </c>
      <c r="R51" s="19">
        <f>VLOOKUP($D51,'Team - Wins CALC'!$C$22:$U$53,R$1+2,FALSE)</f>
        <v>0</v>
      </c>
      <c r="S51" s="19">
        <f>VLOOKUP($D51,'Team - Wins CALC'!$C$22:$U$53,S$1+2,FALSE)</f>
        <v>0</v>
      </c>
      <c r="T51" s="19">
        <f>VLOOKUP($D51,'Team - Wins CALC'!$C$22:$U$53,T$1+2,FALSE)</f>
        <v>0</v>
      </c>
      <c r="U51" s="19">
        <f>VLOOKUP($D51,'Team - Wins CALC'!$C$22:$U$53,U$1+2,FALSE)</f>
        <v>0</v>
      </c>
      <c r="V51" s="22">
        <f aca="true" t="shared" si="13" ref="V51:V58">SUM(E51:U51)</f>
        <v>0</v>
      </c>
    </row>
    <row r="52" spans="1:22" ht="12.75">
      <c r="A52" s="15"/>
      <c r="C52" s="10"/>
      <c r="D52" s="3" t="str">
        <f>VLOOKUP(C49,'Entries - DATA'!$A$4:$S$43,13)</f>
        <v>New York GIANTS</v>
      </c>
      <c r="E52" s="19">
        <f>VLOOKUP($D52,'Team - Wins CALC'!$C$22:$U$53,E$1+2,FALSE)</f>
        <v>1</v>
      </c>
      <c r="F52" s="19">
        <f>VLOOKUP($D52,'Team - Wins CALC'!$C$22:$U$53,F$1+2,FALSE)</f>
        <v>1</v>
      </c>
      <c r="G52" s="19">
        <f>VLOOKUP($D52,'Team - Wins CALC'!$C$22:$U$53,G$1+2,FALSE)</f>
        <v>0</v>
      </c>
      <c r="H52" s="19">
        <f>VLOOKUP($D52,'Team - Wins CALC'!$C$22:$U$53,H$1+2,FALSE)</f>
        <v>0</v>
      </c>
      <c r="I52" s="19">
        <f>VLOOKUP($D52,'Team - Wins CALC'!$C$22:$U$53,I$1+2,FALSE)</f>
        <v>0</v>
      </c>
      <c r="J52" s="19">
        <f>VLOOKUP($D52,'Team - Wins CALC'!$C$22:$U$53,J$1+2,FALSE)</f>
        <v>0</v>
      </c>
      <c r="K52" s="19">
        <f>VLOOKUP($D52,'Team - Wins CALC'!$C$22:$U$53,K$1+2,FALSE)</f>
        <v>0</v>
      </c>
      <c r="L52" s="19">
        <f>VLOOKUP($D52,'Team - Wins CALC'!$C$22:$U$53,L$1+2,FALSE)</f>
        <v>0</v>
      </c>
      <c r="M52" s="19">
        <f>VLOOKUP($D52,'Team - Wins CALC'!$C$22:$U$53,M$1+2,FALSE)</f>
        <v>0</v>
      </c>
      <c r="N52" s="19">
        <f>VLOOKUP($D52,'Team - Wins CALC'!$C$22:$U$53,N$1+2,FALSE)</f>
        <v>0</v>
      </c>
      <c r="O52" s="19">
        <f>VLOOKUP($D52,'Team - Wins CALC'!$C$22:$U$53,O$1+2,FALSE)</f>
        <v>0</v>
      </c>
      <c r="P52" s="19">
        <f>VLOOKUP($D52,'Team - Wins CALC'!$C$22:$U$53,P$1+2,FALSE)</f>
        <v>0</v>
      </c>
      <c r="Q52" s="19">
        <f>VLOOKUP($D52,'Team - Wins CALC'!$C$22:$U$53,Q$1+2,FALSE)</f>
        <v>0</v>
      </c>
      <c r="R52" s="19">
        <f>VLOOKUP($D52,'Team - Wins CALC'!$C$22:$U$53,R$1+2,FALSE)</f>
        <v>0</v>
      </c>
      <c r="S52" s="19">
        <f>VLOOKUP($D52,'Team - Wins CALC'!$C$22:$U$53,S$1+2,FALSE)</f>
        <v>0</v>
      </c>
      <c r="T52" s="19">
        <f>VLOOKUP($D52,'Team - Wins CALC'!$C$22:$U$53,T$1+2,FALSE)</f>
        <v>0</v>
      </c>
      <c r="U52" s="19">
        <f>VLOOKUP($D52,'Team - Wins CALC'!$C$22:$U$53,U$1+2,FALSE)</f>
        <v>0</v>
      </c>
      <c r="V52" s="22">
        <f t="shared" si="13"/>
        <v>2</v>
      </c>
    </row>
    <row r="53" spans="3:22" ht="12.75">
      <c r="C53" s="11"/>
      <c r="D53" s="3" t="str">
        <f>VLOOKUP(C49,'Entries - DATA'!$A$4:$S$43,14)</f>
        <v>Green Bay PACKERS</v>
      </c>
      <c r="E53" s="19">
        <f>VLOOKUP($D53,'Team - Wins CALC'!$C$22:$U$53,E$1+2,FALSE)</f>
        <v>1</v>
      </c>
      <c r="F53" s="19">
        <f>VLOOKUP($D53,'Team - Wins CALC'!$C$22:$U$53,F$1+2,FALSE)</f>
        <v>1</v>
      </c>
      <c r="G53" s="19">
        <f>VLOOKUP($D53,'Team - Wins CALC'!$C$22:$U$53,G$1+2,FALSE)</f>
        <v>0</v>
      </c>
      <c r="H53" s="19">
        <f>VLOOKUP($D53,'Team - Wins CALC'!$C$22:$U$53,H$1+2,FALSE)</f>
        <v>0</v>
      </c>
      <c r="I53" s="19">
        <f>VLOOKUP($D53,'Team - Wins CALC'!$C$22:$U$53,I$1+2,FALSE)</f>
        <v>0</v>
      </c>
      <c r="J53" s="19">
        <f>VLOOKUP($D53,'Team - Wins CALC'!$C$22:$U$53,J$1+2,FALSE)</f>
        <v>0</v>
      </c>
      <c r="K53" s="19">
        <f>VLOOKUP($D53,'Team - Wins CALC'!$C$22:$U$53,K$1+2,FALSE)</f>
        <v>0</v>
      </c>
      <c r="L53" s="19">
        <f>VLOOKUP($D53,'Team - Wins CALC'!$C$22:$U$53,L$1+2,FALSE)</f>
        <v>0</v>
      </c>
      <c r="M53" s="19">
        <f>VLOOKUP($D53,'Team - Wins CALC'!$C$22:$U$53,M$1+2,FALSE)</f>
        <v>0</v>
      </c>
      <c r="N53" s="19">
        <f>VLOOKUP($D53,'Team - Wins CALC'!$C$22:$U$53,N$1+2,FALSE)</f>
        <v>0</v>
      </c>
      <c r="O53" s="19">
        <f>VLOOKUP($D53,'Team - Wins CALC'!$C$22:$U$53,O$1+2,FALSE)</f>
        <v>0</v>
      </c>
      <c r="P53" s="19">
        <f>VLOOKUP($D53,'Team - Wins CALC'!$C$22:$U$53,P$1+2,FALSE)</f>
        <v>0</v>
      </c>
      <c r="Q53" s="19">
        <f>VLOOKUP($D53,'Team - Wins CALC'!$C$22:$U$53,Q$1+2,FALSE)</f>
        <v>0</v>
      </c>
      <c r="R53" s="19">
        <f>VLOOKUP($D53,'Team - Wins CALC'!$C$22:$U$53,R$1+2,FALSE)</f>
        <v>0</v>
      </c>
      <c r="S53" s="19">
        <f>VLOOKUP($D53,'Team - Wins CALC'!$C$22:$U$53,S$1+2,FALSE)</f>
        <v>0</v>
      </c>
      <c r="T53" s="19">
        <f>VLOOKUP($D53,'Team - Wins CALC'!$C$22:$U$53,T$1+2,FALSE)</f>
        <v>0</v>
      </c>
      <c r="U53" s="19">
        <f>VLOOKUP($D53,'Team - Wins CALC'!$C$22:$U$53,U$1+2,FALSE)</f>
        <v>0</v>
      </c>
      <c r="V53" s="22">
        <f t="shared" si="13"/>
        <v>2</v>
      </c>
    </row>
    <row r="54" spans="3:22" ht="12.75">
      <c r="C54" s="9" t="s">
        <v>6</v>
      </c>
      <c r="D54" s="3" t="str">
        <f>VLOOKUP(C49,'Entries - DATA'!$A$4:$S$43,15)</f>
        <v>Pittsburgh STEELERS</v>
      </c>
      <c r="E54" s="19">
        <f>VLOOKUP($D54,'Team - Wins CALC'!$C$22:$U$53,E$1+2,FALSE)</f>
        <v>1</v>
      </c>
      <c r="F54" s="19">
        <f>VLOOKUP($D54,'Team - Wins CALC'!$C$22:$U$53,F$1+2,FALSE)</f>
        <v>1</v>
      </c>
      <c r="G54" s="19">
        <f>VLOOKUP($D54,'Team - Wins CALC'!$C$22:$U$53,G$1+2,FALSE)</f>
        <v>0</v>
      </c>
      <c r="H54" s="19">
        <f>VLOOKUP($D54,'Team - Wins CALC'!$C$22:$U$53,H$1+2,FALSE)</f>
        <v>0</v>
      </c>
      <c r="I54" s="19">
        <f>VLOOKUP($D54,'Team - Wins CALC'!$C$22:$U$53,I$1+2,FALSE)</f>
        <v>0</v>
      </c>
      <c r="J54" s="19">
        <f>VLOOKUP($D54,'Team - Wins CALC'!$C$22:$U$53,J$1+2,FALSE)</f>
        <v>0</v>
      </c>
      <c r="K54" s="19">
        <f>VLOOKUP($D54,'Team - Wins CALC'!$C$22:$U$53,K$1+2,FALSE)</f>
        <v>0</v>
      </c>
      <c r="L54" s="19">
        <f>VLOOKUP($D54,'Team - Wins CALC'!$C$22:$U$53,L$1+2,FALSE)</f>
        <v>0</v>
      </c>
      <c r="M54" s="19">
        <f>VLOOKUP($D54,'Team - Wins CALC'!$C$22:$U$53,M$1+2,FALSE)</f>
        <v>0</v>
      </c>
      <c r="N54" s="19">
        <f>VLOOKUP($D54,'Team - Wins CALC'!$C$22:$U$53,N$1+2,FALSE)</f>
        <v>0</v>
      </c>
      <c r="O54" s="19">
        <f>VLOOKUP($D54,'Team - Wins CALC'!$C$22:$U$53,O$1+2,FALSE)</f>
        <v>0</v>
      </c>
      <c r="P54" s="19">
        <f>VLOOKUP($D54,'Team - Wins CALC'!$C$22:$U$53,P$1+2,FALSE)</f>
        <v>0</v>
      </c>
      <c r="Q54" s="19">
        <f>VLOOKUP($D54,'Team - Wins CALC'!$C$22:$U$53,Q$1+2,FALSE)</f>
        <v>0</v>
      </c>
      <c r="R54" s="19">
        <f>VLOOKUP($D54,'Team - Wins CALC'!$C$22:$U$53,R$1+2,FALSE)</f>
        <v>0</v>
      </c>
      <c r="S54" s="19">
        <f>VLOOKUP($D54,'Team - Wins CALC'!$C$22:$U$53,S$1+2,FALSE)</f>
        <v>0</v>
      </c>
      <c r="T54" s="19">
        <f>VLOOKUP($D54,'Team - Wins CALC'!$C$22:$U$53,T$1+2,FALSE)</f>
        <v>0</v>
      </c>
      <c r="U54" s="19">
        <f>VLOOKUP($D54,'Team - Wins CALC'!$C$22:$U$53,U$1+2,FALSE)</f>
        <v>0</v>
      </c>
      <c r="V54" s="22">
        <f t="shared" si="13"/>
        <v>2</v>
      </c>
    </row>
    <row r="55" spans="3:22" ht="12.75">
      <c r="C55" s="10"/>
      <c r="D55" s="3" t="str">
        <f>VLOOKUP(C49,'Entries - DATA'!$A$4:$S$43,16)</f>
        <v>New England PATRIOTS</v>
      </c>
      <c r="E55" s="19">
        <f>VLOOKUP($D55,'Team - Wins CALC'!$C$22:$U$53,E$1+2,FALSE)</f>
        <v>1</v>
      </c>
      <c r="F55" s="19">
        <f>VLOOKUP($D55,'Team - Wins CALC'!$C$22:$U$53,F$1+2,FALSE)</f>
        <v>1</v>
      </c>
      <c r="G55" s="19">
        <f>VLOOKUP($D55,'Team - Wins CALC'!$C$22:$U$53,G$1+2,FALSE)</f>
        <v>0</v>
      </c>
      <c r="H55" s="19">
        <f>VLOOKUP($D55,'Team - Wins CALC'!$C$22:$U$53,H$1+2,FALSE)</f>
        <v>0</v>
      </c>
      <c r="I55" s="19">
        <f>VLOOKUP($D55,'Team - Wins CALC'!$C$22:$U$53,I$1+2,FALSE)</f>
        <v>0</v>
      </c>
      <c r="J55" s="19">
        <f>VLOOKUP($D55,'Team - Wins CALC'!$C$22:$U$53,J$1+2,FALSE)</f>
        <v>0</v>
      </c>
      <c r="K55" s="19">
        <f>VLOOKUP($D55,'Team - Wins CALC'!$C$22:$U$53,K$1+2,FALSE)</f>
        <v>0</v>
      </c>
      <c r="L55" s="19">
        <f>VLOOKUP($D55,'Team - Wins CALC'!$C$22:$U$53,L$1+2,FALSE)</f>
        <v>0</v>
      </c>
      <c r="M55" s="19">
        <f>VLOOKUP($D55,'Team - Wins CALC'!$C$22:$U$53,M$1+2,FALSE)</f>
        <v>0</v>
      </c>
      <c r="N55" s="19">
        <f>VLOOKUP($D55,'Team - Wins CALC'!$C$22:$U$53,N$1+2,FALSE)</f>
        <v>0</v>
      </c>
      <c r="O55" s="19">
        <f>VLOOKUP($D55,'Team - Wins CALC'!$C$22:$U$53,O$1+2,FALSE)</f>
        <v>0</v>
      </c>
      <c r="P55" s="19">
        <f>VLOOKUP($D55,'Team - Wins CALC'!$C$22:$U$53,P$1+2,FALSE)</f>
        <v>0</v>
      </c>
      <c r="Q55" s="19">
        <f>VLOOKUP($D55,'Team - Wins CALC'!$C$22:$U$53,Q$1+2,FALSE)</f>
        <v>0</v>
      </c>
      <c r="R55" s="19">
        <f>VLOOKUP($D55,'Team - Wins CALC'!$C$22:$U$53,R$1+2,FALSE)</f>
        <v>0</v>
      </c>
      <c r="S55" s="19">
        <f>VLOOKUP($D55,'Team - Wins CALC'!$C$22:$U$53,S$1+2,FALSE)</f>
        <v>0</v>
      </c>
      <c r="T55" s="19">
        <f>VLOOKUP($D55,'Team - Wins CALC'!$C$22:$U$53,T$1+2,FALSE)</f>
        <v>0</v>
      </c>
      <c r="U55" s="19">
        <f>VLOOKUP($D55,'Team - Wins CALC'!$C$22:$U$53,U$1+2,FALSE)</f>
        <v>0</v>
      </c>
      <c r="V55" s="22">
        <f t="shared" si="13"/>
        <v>2</v>
      </c>
    </row>
    <row r="56" spans="3:22" ht="12.75">
      <c r="C56" s="10"/>
      <c r="D56" s="3" t="str">
        <f>VLOOKUP(C49,'Entries - DATA'!$A$4:$S$43,17)</f>
        <v>Indianapolis COLTS</v>
      </c>
      <c r="E56" s="19">
        <f>VLOOKUP($D56,'Team - Wins CALC'!$C$22:$U$53,E$1+2,FALSE)</f>
        <v>0</v>
      </c>
      <c r="F56" s="19">
        <f>VLOOKUP($D56,'Team - Wins CALC'!$C$22:$U$53,F$1+2,FALSE)</f>
        <v>1</v>
      </c>
      <c r="G56" s="19">
        <f>VLOOKUP($D56,'Team - Wins CALC'!$C$22:$U$53,G$1+2,FALSE)</f>
        <v>0</v>
      </c>
      <c r="H56" s="19">
        <f>VLOOKUP($D56,'Team - Wins CALC'!$C$22:$U$53,H$1+2,FALSE)</f>
        <v>0</v>
      </c>
      <c r="I56" s="19">
        <f>VLOOKUP($D56,'Team - Wins CALC'!$C$22:$U$53,I$1+2,FALSE)</f>
        <v>0</v>
      </c>
      <c r="J56" s="19">
        <f>VLOOKUP($D56,'Team - Wins CALC'!$C$22:$U$53,J$1+2,FALSE)</f>
        <v>0</v>
      </c>
      <c r="K56" s="19">
        <f>VLOOKUP($D56,'Team - Wins CALC'!$C$22:$U$53,K$1+2,FALSE)</f>
        <v>0</v>
      </c>
      <c r="L56" s="19">
        <f>VLOOKUP($D56,'Team - Wins CALC'!$C$22:$U$53,L$1+2,FALSE)</f>
        <v>0</v>
      </c>
      <c r="M56" s="19">
        <f>VLOOKUP($D56,'Team - Wins CALC'!$C$22:$U$53,M$1+2,FALSE)</f>
        <v>0</v>
      </c>
      <c r="N56" s="19">
        <f>VLOOKUP($D56,'Team - Wins CALC'!$C$22:$U$53,N$1+2,FALSE)</f>
        <v>0</v>
      </c>
      <c r="O56" s="19">
        <f>VLOOKUP($D56,'Team - Wins CALC'!$C$22:$U$53,O$1+2,FALSE)</f>
        <v>0</v>
      </c>
      <c r="P56" s="19">
        <f>VLOOKUP($D56,'Team - Wins CALC'!$C$22:$U$53,P$1+2,FALSE)</f>
        <v>0</v>
      </c>
      <c r="Q56" s="19">
        <f>VLOOKUP($D56,'Team - Wins CALC'!$C$22:$U$53,Q$1+2,FALSE)</f>
        <v>0</v>
      </c>
      <c r="R56" s="19">
        <f>VLOOKUP($D56,'Team - Wins CALC'!$C$22:$U$53,R$1+2,FALSE)</f>
        <v>0</v>
      </c>
      <c r="S56" s="19">
        <f>VLOOKUP($D56,'Team - Wins CALC'!$C$22:$U$53,S$1+2,FALSE)</f>
        <v>0</v>
      </c>
      <c r="T56" s="19">
        <f>VLOOKUP($D56,'Team - Wins CALC'!$C$22:$U$53,T$1+2,FALSE)</f>
        <v>0</v>
      </c>
      <c r="U56" s="19">
        <f>VLOOKUP($D56,'Team - Wins CALC'!$C$22:$U$53,U$1+2,FALSE)</f>
        <v>0</v>
      </c>
      <c r="V56" s="22">
        <f t="shared" si="13"/>
        <v>1</v>
      </c>
    </row>
    <row r="57" spans="3:22" ht="13.5" thickBot="1">
      <c r="C57" s="11"/>
      <c r="D57" s="3" t="str">
        <f>VLOOKUP(C49,'Entries - DATA'!$A$4:$S$43,18)</f>
        <v>Jacksonville JAGUARS</v>
      </c>
      <c r="E57" s="19">
        <f>VLOOKUP($D57,'Team - Wins CALC'!$C$22:$U$53,E$1+2,FALSE)</f>
        <v>0</v>
      </c>
      <c r="F57" s="19">
        <f>VLOOKUP($D57,'Team - Wins CALC'!$C$22:$U$53,F$1+2,FALSE)</f>
        <v>0</v>
      </c>
      <c r="G57" s="19">
        <f>VLOOKUP($D57,'Team - Wins CALC'!$C$22:$U$53,G$1+2,FALSE)</f>
        <v>0</v>
      </c>
      <c r="H57" s="19">
        <f>VLOOKUP($D57,'Team - Wins CALC'!$C$22:$U$53,H$1+2,FALSE)</f>
        <v>0</v>
      </c>
      <c r="I57" s="19">
        <f>VLOOKUP($D57,'Team - Wins CALC'!$C$22:$U$53,I$1+2,FALSE)</f>
        <v>0</v>
      </c>
      <c r="J57" s="19">
        <f>VLOOKUP($D57,'Team - Wins CALC'!$C$22:$U$53,J$1+2,FALSE)</f>
        <v>0</v>
      </c>
      <c r="K57" s="19">
        <f>VLOOKUP($D57,'Team - Wins CALC'!$C$22:$U$53,K$1+2,FALSE)</f>
        <v>0</v>
      </c>
      <c r="L57" s="19">
        <f>VLOOKUP($D57,'Team - Wins CALC'!$C$22:$U$53,L$1+2,FALSE)</f>
        <v>0</v>
      </c>
      <c r="M57" s="19">
        <f>VLOOKUP($D57,'Team - Wins CALC'!$C$22:$U$53,M$1+2,FALSE)</f>
        <v>0</v>
      </c>
      <c r="N57" s="19">
        <f>VLOOKUP($D57,'Team - Wins CALC'!$C$22:$U$53,N$1+2,FALSE)</f>
        <v>0</v>
      </c>
      <c r="O57" s="19">
        <f>VLOOKUP($D57,'Team - Wins CALC'!$C$22:$U$53,O$1+2,FALSE)</f>
        <v>0</v>
      </c>
      <c r="P57" s="19">
        <f>VLOOKUP($D57,'Team - Wins CALC'!$C$22:$U$53,P$1+2,FALSE)</f>
        <v>0</v>
      </c>
      <c r="Q57" s="19">
        <f>VLOOKUP($D57,'Team - Wins CALC'!$C$22:$U$53,Q$1+2,FALSE)</f>
        <v>0</v>
      </c>
      <c r="R57" s="19">
        <f>VLOOKUP($D57,'Team - Wins CALC'!$C$22:$U$53,R$1+2,FALSE)</f>
        <v>0</v>
      </c>
      <c r="S57" s="19">
        <f>VLOOKUP($D57,'Team - Wins CALC'!$C$22:$U$53,S$1+2,FALSE)</f>
        <v>0</v>
      </c>
      <c r="T57" s="19">
        <f>VLOOKUP($D57,'Team - Wins CALC'!$C$22:$U$53,T$1+2,FALSE)</f>
        <v>0</v>
      </c>
      <c r="U57" s="19">
        <f>VLOOKUP($D57,'Team - Wins CALC'!$C$22:$U$53,U$1+2,FALSE)</f>
        <v>0</v>
      </c>
      <c r="V57" s="23">
        <f t="shared" si="13"/>
        <v>0</v>
      </c>
    </row>
    <row r="58" spans="3:41" ht="13.5" thickBot="1">
      <c r="C58" s="17"/>
      <c r="D58" s="18" t="s">
        <v>86</v>
      </c>
      <c r="E58" s="16">
        <f>SUM(E50:E57)</f>
        <v>5</v>
      </c>
      <c r="F58" s="13">
        <f aca="true" t="shared" si="14" ref="F58:U58">SUM(F50:F57)</f>
        <v>6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4">
        <f t="shared" si="14"/>
        <v>0</v>
      </c>
      <c r="V58" s="24">
        <f t="shared" si="13"/>
        <v>11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3:41" s="20" customFormat="1" ht="22.5" customHeight="1">
      <c r="C59" s="34" t="s">
        <v>87</v>
      </c>
      <c r="D59" s="31" t="str">
        <f>VLOOKUP(C49,'Entries - DATA'!$A$4:$S$43,19)</f>
        <v>Detriot LIONS</v>
      </c>
      <c r="E59" s="35">
        <f>VLOOKUP($D59,'Team - Wins CALC'!$C$22:$U$53,E$1+2,FALSE)</f>
        <v>0</v>
      </c>
      <c r="F59" s="35">
        <f>VLOOKUP($D59,'Team - Wins CALC'!$C$22:$U$53,F$1+2,FALSE)</f>
        <v>0</v>
      </c>
      <c r="G59" s="35">
        <f>VLOOKUP($D59,'Team - Wins CALC'!$C$22:$U$53,G$1+2,FALSE)</f>
        <v>0</v>
      </c>
      <c r="H59" s="35">
        <f>VLOOKUP($D59,'Team - Wins CALC'!$C$22:$U$53,H$1+2,FALSE)</f>
        <v>0</v>
      </c>
      <c r="I59" s="35">
        <f>VLOOKUP($D59,'Team - Wins CALC'!$C$22:$U$53,I$1+2,FALSE)</f>
        <v>0</v>
      </c>
      <c r="J59" s="35">
        <f>VLOOKUP($D59,'Team - Wins CALC'!$C$22:$U$53,J$1+2,FALSE)</f>
        <v>0</v>
      </c>
      <c r="K59" s="35">
        <f>VLOOKUP($D59,'Team - Wins CALC'!$C$22:$U$53,K$1+2,FALSE)</f>
        <v>0</v>
      </c>
      <c r="L59" s="35">
        <f>VLOOKUP($D59,'Team - Wins CALC'!$C$22:$U$53,L$1+2,FALSE)</f>
        <v>0</v>
      </c>
      <c r="M59" s="35">
        <f>VLOOKUP($D59,'Team - Wins CALC'!$C$22:$U$53,M$1+2,FALSE)</f>
        <v>0</v>
      </c>
      <c r="N59" s="35">
        <f>VLOOKUP($D59,'Team - Wins CALC'!$C$22:$U$53,N$1+2,FALSE)</f>
        <v>0</v>
      </c>
      <c r="O59" s="35">
        <f>VLOOKUP($D59,'Team - Wins CALC'!$C$22:$U$53,O$1+2,FALSE)</f>
        <v>0</v>
      </c>
      <c r="P59" s="35">
        <f>VLOOKUP($D59,'Team - Wins CALC'!$C$22:$U$53,P$1+2,FALSE)</f>
        <v>0</v>
      </c>
      <c r="Q59" s="35">
        <f>VLOOKUP($D59,'Team - Wins CALC'!$C$22:$U$53,Q$1+2,FALSE)</f>
        <v>0</v>
      </c>
      <c r="R59" s="35">
        <f>VLOOKUP($D59,'Team - Wins CALC'!$C$22:$U$53,R$1+2,FALSE)</f>
        <v>0</v>
      </c>
      <c r="S59" s="35">
        <f>VLOOKUP($D59,'Team - Wins CALC'!$C$22:$U$53,S$1+2,FALSE)</f>
        <v>0</v>
      </c>
      <c r="T59" s="35">
        <f>VLOOKUP($D59,'Team - Wins CALC'!$C$22:$U$53,T$1+2,FALSE)</f>
        <v>0</v>
      </c>
      <c r="U59" s="35">
        <f>VLOOKUP($D59,'Team - Wins CALC'!$C$22:$U$53,U$1+2,FALSE)</f>
        <v>0</v>
      </c>
      <c r="V59" s="25">
        <f>SUM(E59:U59)</f>
        <v>0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24:41" ht="12.75">
      <c r="X60" s="1">
        <v>1</v>
      </c>
      <c r="Y60" s="1">
        <v>2</v>
      </c>
      <c r="Z60" s="1">
        <v>3</v>
      </c>
      <c r="AA60" s="1">
        <v>4</v>
      </c>
      <c r="AB60" s="1">
        <v>5</v>
      </c>
      <c r="AC60" s="1">
        <v>6</v>
      </c>
      <c r="AD60" s="1">
        <v>7</v>
      </c>
      <c r="AE60" s="1">
        <v>8</v>
      </c>
      <c r="AF60" s="1">
        <v>9</v>
      </c>
      <c r="AG60" s="1">
        <v>10</v>
      </c>
      <c r="AH60" s="1">
        <v>11</v>
      </c>
      <c r="AI60" s="1">
        <v>12</v>
      </c>
      <c r="AJ60" s="1">
        <v>13</v>
      </c>
      <c r="AK60" s="1">
        <v>14</v>
      </c>
      <c r="AL60" s="1">
        <v>15</v>
      </c>
      <c r="AM60" s="1">
        <v>16</v>
      </c>
      <c r="AN60" s="1">
        <v>17</v>
      </c>
      <c r="AO60" s="15" t="s">
        <v>92</v>
      </c>
    </row>
    <row r="61" spans="3:41" ht="13.5" thickBot="1">
      <c r="C61" t="str">
        <f ca="1">INDIRECT("'Entries - DATA'!"&amp;"A"&amp;A62+3)</f>
        <v>Dent</v>
      </c>
      <c r="E61" s="1">
        <v>1</v>
      </c>
      <c r="F61" s="1">
        <v>2</v>
      </c>
      <c r="G61" s="1">
        <v>3</v>
      </c>
      <c r="H61" s="1">
        <v>4</v>
      </c>
      <c r="I61" s="1">
        <v>5</v>
      </c>
      <c r="J61" s="1">
        <v>6</v>
      </c>
      <c r="K61" s="1">
        <v>7</v>
      </c>
      <c r="L61" s="1">
        <v>8</v>
      </c>
      <c r="M61" s="1">
        <v>9</v>
      </c>
      <c r="N61" s="1">
        <v>10</v>
      </c>
      <c r="O61" s="1">
        <v>11</v>
      </c>
      <c r="P61" s="1">
        <v>12</v>
      </c>
      <c r="Q61" s="1">
        <v>13</v>
      </c>
      <c r="R61" s="1">
        <v>14</v>
      </c>
      <c r="S61" s="1">
        <v>15</v>
      </c>
      <c r="T61" s="1">
        <v>16</v>
      </c>
      <c r="U61" s="1">
        <v>17</v>
      </c>
      <c r="V61" s="20" t="s">
        <v>88</v>
      </c>
      <c r="X61">
        <f aca="true" t="shared" si="15" ref="X61:AN61">+E70</f>
        <v>5</v>
      </c>
      <c r="Y61">
        <f t="shared" si="15"/>
        <v>4</v>
      </c>
      <c r="Z61">
        <f t="shared" si="15"/>
        <v>0</v>
      </c>
      <c r="AA61">
        <f t="shared" si="15"/>
        <v>0</v>
      </c>
      <c r="AB61">
        <f t="shared" si="15"/>
        <v>0</v>
      </c>
      <c r="AC61">
        <f t="shared" si="15"/>
        <v>0</v>
      </c>
      <c r="AD61">
        <f t="shared" si="15"/>
        <v>0</v>
      </c>
      <c r="AE61">
        <f t="shared" si="15"/>
        <v>0</v>
      </c>
      <c r="AF61">
        <f t="shared" si="15"/>
        <v>0</v>
      </c>
      <c r="AG61">
        <f t="shared" si="15"/>
        <v>0</v>
      </c>
      <c r="AH61">
        <f t="shared" si="15"/>
        <v>0</v>
      </c>
      <c r="AI61">
        <f t="shared" si="15"/>
        <v>0</v>
      </c>
      <c r="AJ61">
        <f t="shared" si="15"/>
        <v>0</v>
      </c>
      <c r="AK61">
        <f t="shared" si="15"/>
        <v>0</v>
      </c>
      <c r="AL61">
        <f t="shared" si="15"/>
        <v>0</v>
      </c>
      <c r="AM61">
        <f t="shared" si="15"/>
        <v>0</v>
      </c>
      <c r="AN61">
        <f t="shared" si="15"/>
        <v>0</v>
      </c>
      <c r="AO61">
        <f>+V71</f>
        <v>2</v>
      </c>
    </row>
    <row r="62" spans="1:22" ht="12.75">
      <c r="A62">
        <f>+SUM(A49:A61)+1</f>
        <v>6</v>
      </c>
      <c r="C62" s="9" t="s">
        <v>4</v>
      </c>
      <c r="D62" s="3" t="str">
        <f>VLOOKUP(C61,'Entries - DATA'!$A$4:$S$43,11)</f>
        <v>San Francisco 49ERS</v>
      </c>
      <c r="E62" s="19">
        <f>VLOOKUP($D62,'Team - Wins CALC'!$C$22:$U$53,E$1+2,FALSE)</f>
        <v>0</v>
      </c>
      <c r="F62" s="19">
        <f>VLOOKUP($D62,'Team - Wins CALC'!$C$22:$U$53,F$1+2,FALSE)</f>
        <v>1</v>
      </c>
      <c r="G62" s="19">
        <f>VLOOKUP($D62,'Team - Wins CALC'!$C$22:$U$53,G$1+2,FALSE)</f>
        <v>0</v>
      </c>
      <c r="H62" s="19">
        <f>VLOOKUP($D62,'Team - Wins CALC'!$C$22:$U$53,H$1+2,FALSE)</f>
        <v>0</v>
      </c>
      <c r="I62" s="19">
        <f>VLOOKUP($D62,'Team - Wins CALC'!$C$22:$U$53,I$1+2,FALSE)</f>
        <v>0</v>
      </c>
      <c r="J62" s="19">
        <f>VLOOKUP($D62,'Team - Wins CALC'!$C$22:$U$53,J$1+2,FALSE)</f>
        <v>0</v>
      </c>
      <c r="K62" s="19">
        <f>VLOOKUP($D62,'Team - Wins CALC'!$C$22:$U$53,K$1+2,FALSE)</f>
        <v>0</v>
      </c>
      <c r="L62" s="19">
        <f>VLOOKUP($D62,'Team - Wins CALC'!$C$22:$U$53,L$1+2,FALSE)</f>
        <v>0</v>
      </c>
      <c r="M62" s="19">
        <f>VLOOKUP($D62,'Team - Wins CALC'!$C$22:$U$53,M$1+2,FALSE)</f>
        <v>0</v>
      </c>
      <c r="N62" s="19">
        <f>VLOOKUP($D62,'Team - Wins CALC'!$C$22:$U$53,N$1+2,FALSE)</f>
        <v>0</v>
      </c>
      <c r="O62" s="19">
        <f>VLOOKUP($D62,'Team - Wins CALC'!$C$22:$U$53,O$1+2,FALSE)</f>
        <v>0</v>
      </c>
      <c r="P62" s="19">
        <f>VLOOKUP($D62,'Team - Wins CALC'!$C$22:$U$53,P$1+2,FALSE)</f>
        <v>0</v>
      </c>
      <c r="Q62" s="19">
        <f>VLOOKUP($D62,'Team - Wins CALC'!$C$22:$U$53,Q$1+2,FALSE)</f>
        <v>0</v>
      </c>
      <c r="R62" s="19">
        <f>VLOOKUP($D62,'Team - Wins CALC'!$C$22:$U$53,R$1+2,FALSE)</f>
        <v>0</v>
      </c>
      <c r="S62" s="19">
        <f>VLOOKUP($D62,'Team - Wins CALC'!$C$22:$U$53,S$1+2,FALSE)</f>
        <v>0</v>
      </c>
      <c r="T62" s="19">
        <f>VLOOKUP($D62,'Team - Wins CALC'!$C$22:$U$53,T$1+2,FALSE)</f>
        <v>0</v>
      </c>
      <c r="U62" s="19">
        <f>VLOOKUP($D62,'Team - Wins CALC'!$C$22:$U$53,U$1+2,FALSE)</f>
        <v>0</v>
      </c>
      <c r="V62" s="21">
        <f>SUM(E62:U62)</f>
        <v>1</v>
      </c>
    </row>
    <row r="63" spans="3:22" ht="12.75">
      <c r="C63" s="10"/>
      <c r="D63" s="3" t="str">
        <f>VLOOKUP(C61,'Entries - DATA'!$A$4:$S$43,12)</f>
        <v>Philadelphia EAGLES</v>
      </c>
      <c r="E63" s="19">
        <f>VLOOKUP($D63,'Team - Wins CALC'!$C$22:$U$53,E$1+2,FALSE)</f>
        <v>1</v>
      </c>
      <c r="F63" s="19">
        <f>VLOOKUP($D63,'Team - Wins CALC'!$C$22:$U$53,F$1+2,FALSE)</f>
        <v>0</v>
      </c>
      <c r="G63" s="19">
        <f>VLOOKUP($D63,'Team - Wins CALC'!$C$22:$U$53,G$1+2,FALSE)</f>
        <v>0</v>
      </c>
      <c r="H63" s="19">
        <f>VLOOKUP($D63,'Team - Wins CALC'!$C$22:$U$53,H$1+2,FALSE)</f>
        <v>0</v>
      </c>
      <c r="I63" s="19">
        <f>VLOOKUP($D63,'Team - Wins CALC'!$C$22:$U$53,I$1+2,FALSE)</f>
        <v>0</v>
      </c>
      <c r="J63" s="19">
        <f>VLOOKUP($D63,'Team - Wins CALC'!$C$22:$U$53,J$1+2,FALSE)</f>
        <v>0</v>
      </c>
      <c r="K63" s="19">
        <f>VLOOKUP($D63,'Team - Wins CALC'!$C$22:$U$53,K$1+2,FALSE)</f>
        <v>0</v>
      </c>
      <c r="L63" s="19">
        <f>VLOOKUP($D63,'Team - Wins CALC'!$C$22:$U$53,L$1+2,FALSE)</f>
        <v>0</v>
      </c>
      <c r="M63" s="19">
        <f>VLOOKUP($D63,'Team - Wins CALC'!$C$22:$U$53,M$1+2,FALSE)</f>
        <v>0</v>
      </c>
      <c r="N63" s="19">
        <f>VLOOKUP($D63,'Team - Wins CALC'!$C$22:$U$53,N$1+2,FALSE)</f>
        <v>0</v>
      </c>
      <c r="O63" s="19">
        <f>VLOOKUP($D63,'Team - Wins CALC'!$C$22:$U$53,O$1+2,FALSE)</f>
        <v>0</v>
      </c>
      <c r="P63" s="19">
        <f>VLOOKUP($D63,'Team - Wins CALC'!$C$22:$U$53,P$1+2,FALSE)</f>
        <v>0</v>
      </c>
      <c r="Q63" s="19">
        <f>VLOOKUP($D63,'Team - Wins CALC'!$C$22:$U$53,Q$1+2,FALSE)</f>
        <v>0</v>
      </c>
      <c r="R63" s="19">
        <f>VLOOKUP($D63,'Team - Wins CALC'!$C$22:$U$53,R$1+2,FALSE)</f>
        <v>0</v>
      </c>
      <c r="S63" s="19">
        <f>VLOOKUP($D63,'Team - Wins CALC'!$C$22:$U$53,S$1+2,FALSE)</f>
        <v>0</v>
      </c>
      <c r="T63" s="19">
        <f>VLOOKUP($D63,'Team - Wins CALC'!$C$22:$U$53,T$1+2,FALSE)</f>
        <v>0</v>
      </c>
      <c r="U63" s="19">
        <f>VLOOKUP($D63,'Team - Wins CALC'!$C$22:$U$53,U$1+2,FALSE)</f>
        <v>0</v>
      </c>
      <c r="V63" s="22">
        <f aca="true" t="shared" si="16" ref="V63:V70">SUM(E63:U63)</f>
        <v>1</v>
      </c>
    </row>
    <row r="64" spans="1:22" ht="12.75">
      <c r="A64" s="15"/>
      <c r="C64" s="10"/>
      <c r="D64" s="3" t="str">
        <f>VLOOKUP(C61,'Entries - DATA'!$A$4:$S$43,13)</f>
        <v>Chicago BEARS</v>
      </c>
      <c r="E64" s="19">
        <f>VLOOKUP($D64,'Team - Wins CALC'!$C$22:$U$53,E$1+2,FALSE)</f>
        <v>1</v>
      </c>
      <c r="F64" s="19">
        <f>VLOOKUP($D64,'Team - Wins CALC'!$C$22:$U$53,F$1+2,FALSE)</f>
        <v>0</v>
      </c>
      <c r="G64" s="19">
        <f>VLOOKUP($D64,'Team - Wins CALC'!$C$22:$U$53,G$1+2,FALSE)</f>
        <v>0</v>
      </c>
      <c r="H64" s="19">
        <f>VLOOKUP($D64,'Team - Wins CALC'!$C$22:$U$53,H$1+2,FALSE)</f>
        <v>0</v>
      </c>
      <c r="I64" s="19">
        <f>VLOOKUP($D64,'Team - Wins CALC'!$C$22:$U$53,I$1+2,FALSE)</f>
        <v>0</v>
      </c>
      <c r="J64" s="19">
        <f>VLOOKUP($D64,'Team - Wins CALC'!$C$22:$U$53,J$1+2,FALSE)</f>
        <v>0</v>
      </c>
      <c r="K64" s="19">
        <f>VLOOKUP($D64,'Team - Wins CALC'!$C$22:$U$53,K$1+2,FALSE)</f>
        <v>0</v>
      </c>
      <c r="L64" s="19">
        <f>VLOOKUP($D64,'Team - Wins CALC'!$C$22:$U$53,L$1+2,FALSE)</f>
        <v>0</v>
      </c>
      <c r="M64" s="19">
        <f>VLOOKUP($D64,'Team - Wins CALC'!$C$22:$U$53,M$1+2,FALSE)</f>
        <v>0</v>
      </c>
      <c r="N64" s="19">
        <f>VLOOKUP($D64,'Team - Wins CALC'!$C$22:$U$53,N$1+2,FALSE)</f>
        <v>0</v>
      </c>
      <c r="O64" s="19">
        <f>VLOOKUP($D64,'Team - Wins CALC'!$C$22:$U$53,O$1+2,FALSE)</f>
        <v>0</v>
      </c>
      <c r="P64" s="19">
        <f>VLOOKUP($D64,'Team - Wins CALC'!$C$22:$U$53,P$1+2,FALSE)</f>
        <v>0</v>
      </c>
      <c r="Q64" s="19">
        <f>VLOOKUP($D64,'Team - Wins CALC'!$C$22:$U$53,Q$1+2,FALSE)</f>
        <v>0</v>
      </c>
      <c r="R64" s="19">
        <f>VLOOKUP($D64,'Team - Wins CALC'!$C$22:$U$53,R$1+2,FALSE)</f>
        <v>0</v>
      </c>
      <c r="S64" s="19">
        <f>VLOOKUP($D64,'Team - Wins CALC'!$C$22:$U$53,S$1+2,FALSE)</f>
        <v>0</v>
      </c>
      <c r="T64" s="19">
        <f>VLOOKUP($D64,'Team - Wins CALC'!$C$22:$U$53,T$1+2,FALSE)</f>
        <v>0</v>
      </c>
      <c r="U64" s="19">
        <f>VLOOKUP($D64,'Team - Wins CALC'!$C$22:$U$53,U$1+2,FALSE)</f>
        <v>0</v>
      </c>
      <c r="V64" s="22">
        <f t="shared" si="16"/>
        <v>1</v>
      </c>
    </row>
    <row r="65" spans="3:22" ht="12.75">
      <c r="C65" s="11"/>
      <c r="D65" s="3" t="str">
        <f>VLOOKUP(C61,'Entries - DATA'!$A$4:$S$43,14)</f>
        <v>Tampa Bay BUCCANEERS</v>
      </c>
      <c r="E65" s="19">
        <f>VLOOKUP($D65,'Team - Wins CALC'!$C$22:$U$53,E$1+2,FALSE)</f>
        <v>0</v>
      </c>
      <c r="F65" s="19">
        <f>VLOOKUP($D65,'Team - Wins CALC'!$C$22:$U$53,F$1+2,FALSE)</f>
        <v>1</v>
      </c>
      <c r="G65" s="19">
        <f>VLOOKUP($D65,'Team - Wins CALC'!$C$22:$U$53,G$1+2,FALSE)</f>
        <v>0</v>
      </c>
      <c r="H65" s="19">
        <f>VLOOKUP($D65,'Team - Wins CALC'!$C$22:$U$53,H$1+2,FALSE)</f>
        <v>0</v>
      </c>
      <c r="I65" s="19">
        <f>VLOOKUP($D65,'Team - Wins CALC'!$C$22:$U$53,I$1+2,FALSE)</f>
        <v>0</v>
      </c>
      <c r="J65" s="19">
        <f>VLOOKUP($D65,'Team - Wins CALC'!$C$22:$U$53,J$1+2,FALSE)</f>
        <v>0</v>
      </c>
      <c r="K65" s="19">
        <f>VLOOKUP($D65,'Team - Wins CALC'!$C$22:$U$53,K$1+2,FALSE)</f>
        <v>0</v>
      </c>
      <c r="L65" s="19">
        <f>VLOOKUP($D65,'Team - Wins CALC'!$C$22:$U$53,L$1+2,FALSE)</f>
        <v>0</v>
      </c>
      <c r="M65" s="19">
        <f>VLOOKUP($D65,'Team - Wins CALC'!$C$22:$U$53,M$1+2,FALSE)</f>
        <v>0</v>
      </c>
      <c r="N65" s="19">
        <f>VLOOKUP($D65,'Team - Wins CALC'!$C$22:$U$53,N$1+2,FALSE)</f>
        <v>0</v>
      </c>
      <c r="O65" s="19">
        <f>VLOOKUP($D65,'Team - Wins CALC'!$C$22:$U$53,O$1+2,FALSE)</f>
        <v>0</v>
      </c>
      <c r="P65" s="19">
        <f>VLOOKUP($D65,'Team - Wins CALC'!$C$22:$U$53,P$1+2,FALSE)</f>
        <v>0</v>
      </c>
      <c r="Q65" s="19">
        <f>VLOOKUP($D65,'Team - Wins CALC'!$C$22:$U$53,Q$1+2,FALSE)</f>
        <v>0</v>
      </c>
      <c r="R65" s="19">
        <f>VLOOKUP($D65,'Team - Wins CALC'!$C$22:$U$53,R$1+2,FALSE)</f>
        <v>0</v>
      </c>
      <c r="S65" s="19">
        <f>VLOOKUP($D65,'Team - Wins CALC'!$C$22:$U$53,S$1+2,FALSE)</f>
        <v>0</v>
      </c>
      <c r="T65" s="19">
        <f>VLOOKUP($D65,'Team - Wins CALC'!$C$22:$U$53,T$1+2,FALSE)</f>
        <v>0</v>
      </c>
      <c r="U65" s="19">
        <f>VLOOKUP($D65,'Team - Wins CALC'!$C$22:$U$53,U$1+2,FALSE)</f>
        <v>0</v>
      </c>
      <c r="V65" s="22">
        <f t="shared" si="16"/>
        <v>1</v>
      </c>
    </row>
    <row r="66" spans="3:22" ht="12.75">
      <c r="C66" s="9" t="s">
        <v>6</v>
      </c>
      <c r="D66" s="3" t="str">
        <f>VLOOKUP(C61,'Entries - DATA'!$A$4:$S$43,15)</f>
        <v>New York JETS</v>
      </c>
      <c r="E66" s="19">
        <f>VLOOKUP($D66,'Team - Wins CALC'!$C$22:$U$53,E$1+2,FALSE)</f>
        <v>1</v>
      </c>
      <c r="F66" s="19">
        <f>VLOOKUP($D66,'Team - Wins CALC'!$C$22:$U$53,F$1+2,FALSE)</f>
        <v>0</v>
      </c>
      <c r="G66" s="19">
        <f>VLOOKUP($D66,'Team - Wins CALC'!$C$22:$U$53,G$1+2,FALSE)</f>
        <v>0</v>
      </c>
      <c r="H66" s="19">
        <f>VLOOKUP($D66,'Team - Wins CALC'!$C$22:$U$53,H$1+2,FALSE)</f>
        <v>0</v>
      </c>
      <c r="I66" s="19">
        <f>VLOOKUP($D66,'Team - Wins CALC'!$C$22:$U$53,I$1+2,FALSE)</f>
        <v>0</v>
      </c>
      <c r="J66" s="19">
        <f>VLOOKUP($D66,'Team - Wins CALC'!$C$22:$U$53,J$1+2,FALSE)</f>
        <v>0</v>
      </c>
      <c r="K66" s="19">
        <f>VLOOKUP($D66,'Team - Wins CALC'!$C$22:$U$53,K$1+2,FALSE)</f>
        <v>0</v>
      </c>
      <c r="L66" s="19">
        <f>VLOOKUP($D66,'Team - Wins CALC'!$C$22:$U$53,L$1+2,FALSE)</f>
        <v>0</v>
      </c>
      <c r="M66" s="19">
        <f>VLOOKUP($D66,'Team - Wins CALC'!$C$22:$U$53,M$1+2,FALSE)</f>
        <v>0</v>
      </c>
      <c r="N66" s="19">
        <f>VLOOKUP($D66,'Team - Wins CALC'!$C$22:$U$53,N$1+2,FALSE)</f>
        <v>0</v>
      </c>
      <c r="O66" s="19">
        <f>VLOOKUP($D66,'Team - Wins CALC'!$C$22:$U$53,O$1+2,FALSE)</f>
        <v>0</v>
      </c>
      <c r="P66" s="19">
        <f>VLOOKUP($D66,'Team - Wins CALC'!$C$22:$U$53,P$1+2,FALSE)</f>
        <v>0</v>
      </c>
      <c r="Q66" s="19">
        <f>VLOOKUP($D66,'Team - Wins CALC'!$C$22:$U$53,Q$1+2,FALSE)</f>
        <v>0</v>
      </c>
      <c r="R66" s="19">
        <f>VLOOKUP($D66,'Team - Wins CALC'!$C$22:$U$53,R$1+2,FALSE)</f>
        <v>0</v>
      </c>
      <c r="S66" s="19">
        <f>VLOOKUP($D66,'Team - Wins CALC'!$C$22:$U$53,S$1+2,FALSE)</f>
        <v>0</v>
      </c>
      <c r="T66" s="19">
        <f>VLOOKUP($D66,'Team - Wins CALC'!$C$22:$U$53,T$1+2,FALSE)</f>
        <v>0</v>
      </c>
      <c r="U66" s="19">
        <f>VLOOKUP($D66,'Team - Wins CALC'!$C$22:$U$53,U$1+2,FALSE)</f>
        <v>0</v>
      </c>
      <c r="V66" s="22">
        <f t="shared" si="16"/>
        <v>1</v>
      </c>
    </row>
    <row r="67" spans="3:22" ht="12.75">
      <c r="C67" s="10"/>
      <c r="D67" s="3" t="str">
        <f>VLOOKUP(C61,'Entries - DATA'!$A$4:$S$43,16)</f>
        <v>Tennessee TITANS</v>
      </c>
      <c r="E67" s="19">
        <f>VLOOKUP($D67,'Team - Wins CALC'!$C$22:$U$53,E$1+2,FALSE)</f>
        <v>1</v>
      </c>
      <c r="F67" s="19">
        <f>VLOOKUP($D67,'Team - Wins CALC'!$C$22:$U$53,F$1+2,FALSE)</f>
        <v>1</v>
      </c>
      <c r="G67" s="19">
        <f>VLOOKUP($D67,'Team - Wins CALC'!$C$22:$U$53,G$1+2,FALSE)</f>
        <v>0</v>
      </c>
      <c r="H67" s="19">
        <f>VLOOKUP($D67,'Team - Wins CALC'!$C$22:$U$53,H$1+2,FALSE)</f>
        <v>0</v>
      </c>
      <c r="I67" s="19">
        <f>VLOOKUP($D67,'Team - Wins CALC'!$C$22:$U$53,I$1+2,FALSE)</f>
        <v>0</v>
      </c>
      <c r="J67" s="19">
        <f>VLOOKUP($D67,'Team - Wins CALC'!$C$22:$U$53,J$1+2,FALSE)</f>
        <v>0</v>
      </c>
      <c r="K67" s="19">
        <f>VLOOKUP($D67,'Team - Wins CALC'!$C$22:$U$53,K$1+2,FALSE)</f>
        <v>0</v>
      </c>
      <c r="L67" s="19">
        <f>VLOOKUP($D67,'Team - Wins CALC'!$C$22:$U$53,L$1+2,FALSE)</f>
        <v>0</v>
      </c>
      <c r="M67" s="19">
        <f>VLOOKUP($D67,'Team - Wins CALC'!$C$22:$U$53,M$1+2,FALSE)</f>
        <v>0</v>
      </c>
      <c r="N67" s="19">
        <f>VLOOKUP($D67,'Team - Wins CALC'!$C$22:$U$53,N$1+2,FALSE)</f>
        <v>0</v>
      </c>
      <c r="O67" s="19">
        <f>VLOOKUP($D67,'Team - Wins CALC'!$C$22:$U$53,O$1+2,FALSE)</f>
        <v>0</v>
      </c>
      <c r="P67" s="19">
        <f>VLOOKUP($D67,'Team - Wins CALC'!$C$22:$U$53,P$1+2,FALSE)</f>
        <v>0</v>
      </c>
      <c r="Q67" s="19">
        <f>VLOOKUP($D67,'Team - Wins CALC'!$C$22:$U$53,Q$1+2,FALSE)</f>
        <v>0</v>
      </c>
      <c r="R67" s="19">
        <f>VLOOKUP($D67,'Team - Wins CALC'!$C$22:$U$53,R$1+2,FALSE)</f>
        <v>0</v>
      </c>
      <c r="S67" s="19">
        <f>VLOOKUP($D67,'Team - Wins CALC'!$C$22:$U$53,S$1+2,FALSE)</f>
        <v>0</v>
      </c>
      <c r="T67" s="19">
        <f>VLOOKUP($D67,'Team - Wins CALC'!$C$22:$U$53,T$1+2,FALSE)</f>
        <v>0</v>
      </c>
      <c r="U67" s="19">
        <f>VLOOKUP($D67,'Team - Wins CALC'!$C$22:$U$53,U$1+2,FALSE)</f>
        <v>0</v>
      </c>
      <c r="V67" s="22">
        <f t="shared" si="16"/>
        <v>2</v>
      </c>
    </row>
    <row r="68" spans="3:22" ht="12.75">
      <c r="C68" s="10"/>
      <c r="D68" s="3" t="str">
        <f>VLOOKUP(C61,'Entries - DATA'!$A$4:$S$43,17)</f>
        <v>Cleveland BROWNS</v>
      </c>
      <c r="E68" s="19">
        <f>VLOOKUP($D68,'Team - Wins CALC'!$C$22:$U$53,E$1+2,FALSE)</f>
        <v>0</v>
      </c>
      <c r="F68" s="19">
        <f>VLOOKUP($D68,'Team - Wins CALC'!$C$22:$U$53,F$1+2,FALSE)</f>
        <v>0</v>
      </c>
      <c r="G68" s="19">
        <f>VLOOKUP($D68,'Team - Wins CALC'!$C$22:$U$53,G$1+2,FALSE)</f>
        <v>0</v>
      </c>
      <c r="H68" s="19">
        <f>VLOOKUP($D68,'Team - Wins CALC'!$C$22:$U$53,H$1+2,FALSE)</f>
        <v>0</v>
      </c>
      <c r="I68" s="19">
        <f>VLOOKUP($D68,'Team - Wins CALC'!$C$22:$U$53,I$1+2,FALSE)</f>
        <v>0</v>
      </c>
      <c r="J68" s="19">
        <f>VLOOKUP($D68,'Team - Wins CALC'!$C$22:$U$53,J$1+2,FALSE)</f>
        <v>0</v>
      </c>
      <c r="K68" s="19">
        <f>VLOOKUP($D68,'Team - Wins CALC'!$C$22:$U$53,K$1+2,FALSE)</f>
        <v>0</v>
      </c>
      <c r="L68" s="19">
        <f>VLOOKUP($D68,'Team - Wins CALC'!$C$22:$U$53,L$1+2,FALSE)</f>
        <v>0</v>
      </c>
      <c r="M68" s="19">
        <f>VLOOKUP($D68,'Team - Wins CALC'!$C$22:$U$53,M$1+2,FALSE)</f>
        <v>0</v>
      </c>
      <c r="N68" s="19">
        <f>VLOOKUP($D68,'Team - Wins CALC'!$C$22:$U$53,N$1+2,FALSE)</f>
        <v>0</v>
      </c>
      <c r="O68" s="19">
        <f>VLOOKUP($D68,'Team - Wins CALC'!$C$22:$U$53,O$1+2,FALSE)</f>
        <v>0</v>
      </c>
      <c r="P68" s="19">
        <f>VLOOKUP($D68,'Team - Wins CALC'!$C$22:$U$53,P$1+2,FALSE)</f>
        <v>0</v>
      </c>
      <c r="Q68" s="19">
        <f>VLOOKUP($D68,'Team - Wins CALC'!$C$22:$U$53,Q$1+2,FALSE)</f>
        <v>0</v>
      </c>
      <c r="R68" s="19">
        <f>VLOOKUP($D68,'Team - Wins CALC'!$C$22:$U$53,R$1+2,FALSE)</f>
        <v>0</v>
      </c>
      <c r="S68" s="19">
        <f>VLOOKUP($D68,'Team - Wins CALC'!$C$22:$U$53,S$1+2,FALSE)</f>
        <v>0</v>
      </c>
      <c r="T68" s="19">
        <f>VLOOKUP($D68,'Team - Wins CALC'!$C$22:$U$53,T$1+2,FALSE)</f>
        <v>0</v>
      </c>
      <c r="U68" s="19">
        <f>VLOOKUP($D68,'Team - Wins CALC'!$C$22:$U$53,U$1+2,FALSE)</f>
        <v>0</v>
      </c>
      <c r="V68" s="22">
        <f t="shared" si="16"/>
        <v>0</v>
      </c>
    </row>
    <row r="69" spans="3:22" ht="13.5" thickBot="1">
      <c r="C69" s="11"/>
      <c r="D69" s="3" t="str">
        <f>VLOOKUP(C61,'Entries - DATA'!$A$4:$S$43,18)</f>
        <v>Denver BRONCOS</v>
      </c>
      <c r="E69" s="19">
        <f>VLOOKUP($D69,'Team - Wins CALC'!$C$22:$U$53,E$1+2,FALSE)</f>
        <v>1</v>
      </c>
      <c r="F69" s="19">
        <f>VLOOKUP($D69,'Team - Wins CALC'!$C$22:$U$53,F$1+2,FALSE)</f>
        <v>1</v>
      </c>
      <c r="G69" s="19">
        <f>VLOOKUP($D69,'Team - Wins CALC'!$C$22:$U$53,G$1+2,FALSE)</f>
        <v>0</v>
      </c>
      <c r="H69" s="19">
        <f>VLOOKUP($D69,'Team - Wins CALC'!$C$22:$U$53,H$1+2,FALSE)</f>
        <v>0</v>
      </c>
      <c r="I69" s="19">
        <f>VLOOKUP($D69,'Team - Wins CALC'!$C$22:$U$53,I$1+2,FALSE)</f>
        <v>0</v>
      </c>
      <c r="J69" s="19">
        <f>VLOOKUP($D69,'Team - Wins CALC'!$C$22:$U$53,J$1+2,FALSE)</f>
        <v>0</v>
      </c>
      <c r="K69" s="19">
        <f>VLOOKUP($D69,'Team - Wins CALC'!$C$22:$U$53,K$1+2,FALSE)</f>
        <v>0</v>
      </c>
      <c r="L69" s="19">
        <f>VLOOKUP($D69,'Team - Wins CALC'!$C$22:$U$53,L$1+2,FALSE)</f>
        <v>0</v>
      </c>
      <c r="M69" s="19">
        <f>VLOOKUP($D69,'Team - Wins CALC'!$C$22:$U$53,M$1+2,FALSE)</f>
        <v>0</v>
      </c>
      <c r="N69" s="19">
        <f>VLOOKUP($D69,'Team - Wins CALC'!$C$22:$U$53,N$1+2,FALSE)</f>
        <v>0</v>
      </c>
      <c r="O69" s="19">
        <f>VLOOKUP($D69,'Team - Wins CALC'!$C$22:$U$53,O$1+2,FALSE)</f>
        <v>0</v>
      </c>
      <c r="P69" s="19">
        <f>VLOOKUP($D69,'Team - Wins CALC'!$C$22:$U$53,P$1+2,FALSE)</f>
        <v>0</v>
      </c>
      <c r="Q69" s="19">
        <f>VLOOKUP($D69,'Team - Wins CALC'!$C$22:$U$53,Q$1+2,FALSE)</f>
        <v>0</v>
      </c>
      <c r="R69" s="19">
        <f>VLOOKUP($D69,'Team - Wins CALC'!$C$22:$U$53,R$1+2,FALSE)</f>
        <v>0</v>
      </c>
      <c r="S69" s="19">
        <f>VLOOKUP($D69,'Team - Wins CALC'!$C$22:$U$53,S$1+2,FALSE)</f>
        <v>0</v>
      </c>
      <c r="T69" s="19">
        <f>VLOOKUP($D69,'Team - Wins CALC'!$C$22:$U$53,T$1+2,FALSE)</f>
        <v>0</v>
      </c>
      <c r="U69" s="19">
        <f>VLOOKUP($D69,'Team - Wins CALC'!$C$22:$U$53,U$1+2,FALSE)</f>
        <v>0</v>
      </c>
      <c r="V69" s="23">
        <f t="shared" si="16"/>
        <v>2</v>
      </c>
    </row>
    <row r="70" spans="3:41" ht="13.5" thickBot="1">
      <c r="C70" s="17"/>
      <c r="D70" s="18" t="s">
        <v>86</v>
      </c>
      <c r="E70" s="16">
        <f>SUM(E62:E69)</f>
        <v>5</v>
      </c>
      <c r="F70" s="13">
        <f aca="true" t="shared" si="17" ref="F70:U70">SUM(F62:F69)</f>
        <v>4</v>
      </c>
      <c r="G70" s="13">
        <f t="shared" si="17"/>
        <v>0</v>
      </c>
      <c r="H70" s="13">
        <f t="shared" si="17"/>
        <v>0</v>
      </c>
      <c r="I70" s="13">
        <f t="shared" si="17"/>
        <v>0</v>
      </c>
      <c r="J70" s="13">
        <f t="shared" si="17"/>
        <v>0</v>
      </c>
      <c r="K70" s="13">
        <f t="shared" si="17"/>
        <v>0</v>
      </c>
      <c r="L70" s="13">
        <f t="shared" si="17"/>
        <v>0</v>
      </c>
      <c r="M70" s="13">
        <f t="shared" si="17"/>
        <v>0</v>
      </c>
      <c r="N70" s="13">
        <f t="shared" si="17"/>
        <v>0</v>
      </c>
      <c r="O70" s="13">
        <f t="shared" si="17"/>
        <v>0</v>
      </c>
      <c r="P70" s="13">
        <f t="shared" si="17"/>
        <v>0</v>
      </c>
      <c r="Q70" s="13">
        <f t="shared" si="17"/>
        <v>0</v>
      </c>
      <c r="R70" s="13">
        <f t="shared" si="17"/>
        <v>0</v>
      </c>
      <c r="S70" s="13">
        <f t="shared" si="17"/>
        <v>0</v>
      </c>
      <c r="T70" s="13">
        <f t="shared" si="17"/>
        <v>0</v>
      </c>
      <c r="U70" s="14">
        <f t="shared" si="17"/>
        <v>0</v>
      </c>
      <c r="V70" s="24">
        <f t="shared" si="16"/>
        <v>9</v>
      </c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3:41" s="20" customFormat="1" ht="22.5" customHeight="1">
      <c r="C71" s="34" t="s">
        <v>87</v>
      </c>
      <c r="D71" s="31" t="str">
        <f>VLOOKUP(C61,'Entries - DATA'!$A$4:$S$43,19)</f>
        <v>Carolina PANTHERS</v>
      </c>
      <c r="E71" s="35">
        <f>VLOOKUP($D71,'Team - Wins CALC'!$C$22:$U$53,E$1+2,FALSE)</f>
        <v>1</v>
      </c>
      <c r="F71" s="35">
        <f>VLOOKUP($D71,'Team - Wins CALC'!$C$22:$U$53,F$1+2,FALSE)</f>
        <v>1</v>
      </c>
      <c r="G71" s="35">
        <f>VLOOKUP($D71,'Team - Wins CALC'!$C$22:$U$53,G$1+2,FALSE)</f>
        <v>0</v>
      </c>
      <c r="H71" s="35">
        <f>VLOOKUP($D71,'Team - Wins CALC'!$C$22:$U$53,H$1+2,FALSE)</f>
        <v>0</v>
      </c>
      <c r="I71" s="35">
        <f>VLOOKUP($D71,'Team - Wins CALC'!$C$22:$U$53,I$1+2,FALSE)</f>
        <v>0</v>
      </c>
      <c r="J71" s="35">
        <f>VLOOKUP($D71,'Team - Wins CALC'!$C$22:$U$53,J$1+2,FALSE)</f>
        <v>0</v>
      </c>
      <c r="K71" s="35">
        <f>VLOOKUP($D71,'Team - Wins CALC'!$C$22:$U$53,K$1+2,FALSE)</f>
        <v>0</v>
      </c>
      <c r="L71" s="35">
        <f>VLOOKUP($D71,'Team - Wins CALC'!$C$22:$U$53,L$1+2,FALSE)</f>
        <v>0</v>
      </c>
      <c r="M71" s="35">
        <f>VLOOKUP($D71,'Team - Wins CALC'!$C$22:$U$53,M$1+2,FALSE)</f>
        <v>0</v>
      </c>
      <c r="N71" s="35">
        <f>VLOOKUP($D71,'Team - Wins CALC'!$C$22:$U$53,N$1+2,FALSE)</f>
        <v>0</v>
      </c>
      <c r="O71" s="35">
        <f>VLOOKUP($D71,'Team - Wins CALC'!$C$22:$U$53,O$1+2,FALSE)</f>
        <v>0</v>
      </c>
      <c r="P71" s="35">
        <f>VLOOKUP($D71,'Team - Wins CALC'!$C$22:$U$53,P$1+2,FALSE)</f>
        <v>0</v>
      </c>
      <c r="Q71" s="35">
        <f>VLOOKUP($D71,'Team - Wins CALC'!$C$22:$U$53,Q$1+2,FALSE)</f>
        <v>0</v>
      </c>
      <c r="R71" s="35">
        <f>VLOOKUP($D71,'Team - Wins CALC'!$C$22:$U$53,R$1+2,FALSE)</f>
        <v>0</v>
      </c>
      <c r="S71" s="35">
        <f>VLOOKUP($D71,'Team - Wins CALC'!$C$22:$U$53,S$1+2,FALSE)</f>
        <v>0</v>
      </c>
      <c r="T71" s="35">
        <f>VLOOKUP($D71,'Team - Wins CALC'!$C$22:$U$53,T$1+2,FALSE)</f>
        <v>0</v>
      </c>
      <c r="U71" s="35">
        <f>VLOOKUP($D71,'Team - Wins CALC'!$C$22:$U$53,U$1+2,FALSE)</f>
        <v>0</v>
      </c>
      <c r="V71" s="25">
        <f>SUM(E71:U71)</f>
        <v>2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24:41" ht="12.75">
      <c r="X72" s="1">
        <v>1</v>
      </c>
      <c r="Y72" s="1">
        <v>2</v>
      </c>
      <c r="Z72" s="1">
        <v>3</v>
      </c>
      <c r="AA72" s="1">
        <v>4</v>
      </c>
      <c r="AB72" s="1">
        <v>5</v>
      </c>
      <c r="AC72" s="1">
        <v>6</v>
      </c>
      <c r="AD72" s="1">
        <v>7</v>
      </c>
      <c r="AE72" s="1">
        <v>8</v>
      </c>
      <c r="AF72" s="1">
        <v>9</v>
      </c>
      <c r="AG72" s="1">
        <v>10</v>
      </c>
      <c r="AH72" s="1">
        <v>11</v>
      </c>
      <c r="AI72" s="1">
        <v>12</v>
      </c>
      <c r="AJ72" s="1">
        <v>13</v>
      </c>
      <c r="AK72" s="1">
        <v>14</v>
      </c>
      <c r="AL72" s="1">
        <v>15</v>
      </c>
      <c r="AM72" s="1">
        <v>16</v>
      </c>
      <c r="AN72" s="1">
        <v>17</v>
      </c>
      <c r="AO72" s="15" t="s">
        <v>92</v>
      </c>
    </row>
    <row r="73" spans="3:41" ht="13.5" thickBot="1">
      <c r="C73" t="str">
        <f ca="1">INDIRECT("'Entries - DATA'!"&amp;"A"&amp;A74+3)</f>
        <v>Dunn</v>
      </c>
      <c r="E73" s="1">
        <v>1</v>
      </c>
      <c r="F73" s="1">
        <v>2</v>
      </c>
      <c r="G73" s="1">
        <v>3</v>
      </c>
      <c r="H73" s="1">
        <v>4</v>
      </c>
      <c r="I73" s="1">
        <v>5</v>
      </c>
      <c r="J73" s="1">
        <v>6</v>
      </c>
      <c r="K73" s="1">
        <v>7</v>
      </c>
      <c r="L73" s="1">
        <v>8</v>
      </c>
      <c r="M73" s="1">
        <v>9</v>
      </c>
      <c r="N73" s="1">
        <v>10</v>
      </c>
      <c r="O73" s="1">
        <v>11</v>
      </c>
      <c r="P73" s="1">
        <v>12</v>
      </c>
      <c r="Q73" s="1">
        <v>13</v>
      </c>
      <c r="R73" s="1">
        <v>14</v>
      </c>
      <c r="S73" s="1">
        <v>15</v>
      </c>
      <c r="T73" s="1">
        <v>16</v>
      </c>
      <c r="U73" s="1">
        <v>17</v>
      </c>
      <c r="V73" s="20" t="s">
        <v>88</v>
      </c>
      <c r="X73">
        <f aca="true" t="shared" si="18" ref="X73:AN73">+E82</f>
        <v>3</v>
      </c>
      <c r="Y73">
        <f t="shared" si="18"/>
        <v>3</v>
      </c>
      <c r="Z73">
        <f t="shared" si="18"/>
        <v>0</v>
      </c>
      <c r="AA73">
        <f t="shared" si="18"/>
        <v>0</v>
      </c>
      <c r="AB73">
        <f t="shared" si="18"/>
        <v>0</v>
      </c>
      <c r="AC73">
        <f t="shared" si="18"/>
        <v>0</v>
      </c>
      <c r="AD73">
        <f t="shared" si="18"/>
        <v>0</v>
      </c>
      <c r="AE73">
        <f t="shared" si="18"/>
        <v>0</v>
      </c>
      <c r="AF73">
        <f t="shared" si="18"/>
        <v>0</v>
      </c>
      <c r="AG73">
        <f t="shared" si="18"/>
        <v>0</v>
      </c>
      <c r="AH73">
        <f t="shared" si="18"/>
        <v>0</v>
      </c>
      <c r="AI73">
        <f t="shared" si="18"/>
        <v>0</v>
      </c>
      <c r="AJ73">
        <f t="shared" si="18"/>
        <v>0</v>
      </c>
      <c r="AK73">
        <f t="shared" si="18"/>
        <v>0</v>
      </c>
      <c r="AL73">
        <f t="shared" si="18"/>
        <v>0</v>
      </c>
      <c r="AM73">
        <f t="shared" si="18"/>
        <v>0</v>
      </c>
      <c r="AN73">
        <f t="shared" si="18"/>
        <v>0</v>
      </c>
      <c r="AO73">
        <f>+V83</f>
        <v>2</v>
      </c>
    </row>
    <row r="74" spans="1:22" ht="12.75">
      <c r="A74">
        <f>+SUM(A61:A73)+1</f>
        <v>7</v>
      </c>
      <c r="C74" s="9" t="s">
        <v>4</v>
      </c>
      <c r="D74" s="3" t="str">
        <f>VLOOKUP(C73,'Entries - DATA'!$A$4:$S$43,11)</f>
        <v>Seattle SEAHAWKS</v>
      </c>
      <c r="E74" s="19">
        <f>VLOOKUP($D74,'Team - Wins CALC'!$C$22:$U$53,E$1+2,FALSE)</f>
        <v>0</v>
      </c>
      <c r="F74" s="19">
        <f>VLOOKUP($D74,'Team - Wins CALC'!$C$22:$U$53,F$1+2,FALSE)</f>
        <v>0</v>
      </c>
      <c r="G74" s="19">
        <f>VLOOKUP($D74,'Team - Wins CALC'!$C$22:$U$53,G$1+2,FALSE)</f>
        <v>0</v>
      </c>
      <c r="H74" s="19">
        <f>VLOOKUP($D74,'Team - Wins CALC'!$C$22:$U$53,H$1+2,FALSE)</f>
        <v>0</v>
      </c>
      <c r="I74" s="19">
        <f>VLOOKUP($D74,'Team - Wins CALC'!$C$22:$U$53,I$1+2,FALSE)</f>
        <v>0</v>
      </c>
      <c r="J74" s="19">
        <f>VLOOKUP($D74,'Team - Wins CALC'!$C$22:$U$53,J$1+2,FALSE)</f>
        <v>0</v>
      </c>
      <c r="K74" s="19">
        <f>VLOOKUP($D74,'Team - Wins CALC'!$C$22:$U$53,K$1+2,FALSE)</f>
        <v>0</v>
      </c>
      <c r="L74" s="19">
        <f>VLOOKUP($D74,'Team - Wins CALC'!$C$22:$U$53,L$1+2,FALSE)</f>
        <v>0</v>
      </c>
      <c r="M74" s="19">
        <f>VLOOKUP($D74,'Team - Wins CALC'!$C$22:$U$53,M$1+2,FALSE)</f>
        <v>0</v>
      </c>
      <c r="N74" s="19">
        <f>VLOOKUP($D74,'Team - Wins CALC'!$C$22:$U$53,N$1+2,FALSE)</f>
        <v>0</v>
      </c>
      <c r="O74" s="19">
        <f>VLOOKUP($D74,'Team - Wins CALC'!$C$22:$U$53,O$1+2,FALSE)</f>
        <v>0</v>
      </c>
      <c r="P74" s="19">
        <f>VLOOKUP($D74,'Team - Wins CALC'!$C$22:$U$53,P$1+2,FALSE)</f>
        <v>0</v>
      </c>
      <c r="Q74" s="19">
        <f>VLOOKUP($D74,'Team - Wins CALC'!$C$22:$U$53,Q$1+2,FALSE)</f>
        <v>0</v>
      </c>
      <c r="R74" s="19">
        <f>VLOOKUP($D74,'Team - Wins CALC'!$C$22:$U$53,R$1+2,FALSE)</f>
        <v>0</v>
      </c>
      <c r="S74" s="19">
        <f>VLOOKUP($D74,'Team - Wins CALC'!$C$22:$U$53,S$1+2,FALSE)</f>
        <v>0</v>
      </c>
      <c r="T74" s="19">
        <f>VLOOKUP($D74,'Team - Wins CALC'!$C$22:$U$53,T$1+2,FALSE)</f>
        <v>0</v>
      </c>
      <c r="U74" s="19">
        <f>VLOOKUP($D74,'Team - Wins CALC'!$C$22:$U$53,U$1+2,FALSE)</f>
        <v>0</v>
      </c>
      <c r="V74" s="21">
        <f>SUM(E74:U74)</f>
        <v>0</v>
      </c>
    </row>
    <row r="75" spans="3:22" ht="12.75">
      <c r="C75" s="10"/>
      <c r="D75" s="3" t="str">
        <f>VLOOKUP(C73,'Entries - DATA'!$A$4:$S$43,12)</f>
        <v>Minnesota VIKINGS</v>
      </c>
      <c r="E75" s="19">
        <f>VLOOKUP($D75,'Team - Wins CALC'!$C$22:$U$53,E$1+2,FALSE)</f>
        <v>0</v>
      </c>
      <c r="F75" s="19">
        <f>VLOOKUP($D75,'Team - Wins CALC'!$C$22:$U$53,F$1+2,FALSE)</f>
        <v>0</v>
      </c>
      <c r="G75" s="19">
        <f>VLOOKUP($D75,'Team - Wins CALC'!$C$22:$U$53,G$1+2,FALSE)</f>
        <v>0</v>
      </c>
      <c r="H75" s="19">
        <f>VLOOKUP($D75,'Team - Wins CALC'!$C$22:$U$53,H$1+2,FALSE)</f>
        <v>0</v>
      </c>
      <c r="I75" s="19">
        <f>VLOOKUP($D75,'Team - Wins CALC'!$C$22:$U$53,I$1+2,FALSE)</f>
        <v>0</v>
      </c>
      <c r="J75" s="19">
        <f>VLOOKUP($D75,'Team - Wins CALC'!$C$22:$U$53,J$1+2,FALSE)</f>
        <v>0</v>
      </c>
      <c r="K75" s="19">
        <f>VLOOKUP($D75,'Team - Wins CALC'!$C$22:$U$53,K$1+2,FALSE)</f>
        <v>0</v>
      </c>
      <c r="L75" s="19">
        <f>VLOOKUP($D75,'Team - Wins CALC'!$C$22:$U$53,L$1+2,FALSE)</f>
        <v>0</v>
      </c>
      <c r="M75" s="19">
        <f>VLOOKUP($D75,'Team - Wins CALC'!$C$22:$U$53,M$1+2,FALSE)</f>
        <v>0</v>
      </c>
      <c r="N75" s="19">
        <f>VLOOKUP($D75,'Team - Wins CALC'!$C$22:$U$53,N$1+2,FALSE)</f>
        <v>0</v>
      </c>
      <c r="O75" s="19">
        <f>VLOOKUP($D75,'Team - Wins CALC'!$C$22:$U$53,O$1+2,FALSE)</f>
        <v>0</v>
      </c>
      <c r="P75" s="19">
        <f>VLOOKUP($D75,'Team - Wins CALC'!$C$22:$U$53,P$1+2,FALSE)</f>
        <v>0</v>
      </c>
      <c r="Q75" s="19">
        <f>VLOOKUP($D75,'Team - Wins CALC'!$C$22:$U$53,Q$1+2,FALSE)</f>
        <v>0</v>
      </c>
      <c r="R75" s="19">
        <f>VLOOKUP($D75,'Team - Wins CALC'!$C$22:$U$53,R$1+2,FALSE)</f>
        <v>0</v>
      </c>
      <c r="S75" s="19">
        <f>VLOOKUP($D75,'Team - Wins CALC'!$C$22:$U$53,S$1+2,FALSE)</f>
        <v>0</v>
      </c>
      <c r="T75" s="19">
        <f>VLOOKUP($D75,'Team - Wins CALC'!$C$22:$U$53,T$1+2,FALSE)</f>
        <v>0</v>
      </c>
      <c r="U75" s="19">
        <f>VLOOKUP($D75,'Team - Wins CALC'!$C$22:$U$53,U$1+2,FALSE)</f>
        <v>0</v>
      </c>
      <c r="V75" s="22">
        <f aca="true" t="shared" si="19" ref="V75:V82">SUM(E75:U75)</f>
        <v>0</v>
      </c>
    </row>
    <row r="76" spans="1:22" ht="12.75">
      <c r="A76" s="15"/>
      <c r="C76" s="10"/>
      <c r="D76" s="3" t="str">
        <f>VLOOKUP(C73,'Entries - DATA'!$A$4:$S$43,13)</f>
        <v>Dallas COWBOYS</v>
      </c>
      <c r="E76" s="19">
        <f>VLOOKUP($D76,'Team - Wins CALC'!$C$22:$U$53,E$1+2,FALSE)</f>
        <v>1</v>
      </c>
      <c r="F76" s="19">
        <f>VLOOKUP($D76,'Team - Wins CALC'!$C$22:$U$53,F$1+2,FALSE)</f>
        <v>1</v>
      </c>
      <c r="G76" s="19">
        <f>VLOOKUP($D76,'Team - Wins CALC'!$C$22:$U$53,G$1+2,FALSE)</f>
        <v>0</v>
      </c>
      <c r="H76" s="19">
        <f>VLOOKUP($D76,'Team - Wins CALC'!$C$22:$U$53,H$1+2,FALSE)</f>
        <v>0</v>
      </c>
      <c r="I76" s="19">
        <f>VLOOKUP($D76,'Team - Wins CALC'!$C$22:$U$53,I$1+2,FALSE)</f>
        <v>0</v>
      </c>
      <c r="J76" s="19">
        <f>VLOOKUP($D76,'Team - Wins CALC'!$C$22:$U$53,J$1+2,FALSE)</f>
        <v>0</v>
      </c>
      <c r="K76" s="19">
        <f>VLOOKUP($D76,'Team - Wins CALC'!$C$22:$U$53,K$1+2,FALSE)</f>
        <v>0</v>
      </c>
      <c r="L76" s="19">
        <f>VLOOKUP($D76,'Team - Wins CALC'!$C$22:$U$53,L$1+2,FALSE)</f>
        <v>0</v>
      </c>
      <c r="M76" s="19">
        <f>VLOOKUP($D76,'Team - Wins CALC'!$C$22:$U$53,M$1+2,FALSE)</f>
        <v>0</v>
      </c>
      <c r="N76" s="19">
        <f>VLOOKUP($D76,'Team - Wins CALC'!$C$22:$U$53,N$1+2,FALSE)</f>
        <v>0</v>
      </c>
      <c r="O76" s="19">
        <f>VLOOKUP($D76,'Team - Wins CALC'!$C$22:$U$53,O$1+2,FALSE)</f>
        <v>0</v>
      </c>
      <c r="P76" s="19">
        <f>VLOOKUP($D76,'Team - Wins CALC'!$C$22:$U$53,P$1+2,FALSE)</f>
        <v>0</v>
      </c>
      <c r="Q76" s="19">
        <f>VLOOKUP($D76,'Team - Wins CALC'!$C$22:$U$53,Q$1+2,FALSE)</f>
        <v>0</v>
      </c>
      <c r="R76" s="19">
        <f>VLOOKUP($D76,'Team - Wins CALC'!$C$22:$U$53,R$1+2,FALSE)</f>
        <v>0</v>
      </c>
      <c r="S76" s="19">
        <f>VLOOKUP($D76,'Team - Wins CALC'!$C$22:$U$53,S$1+2,FALSE)</f>
        <v>0</v>
      </c>
      <c r="T76" s="19">
        <f>VLOOKUP($D76,'Team - Wins CALC'!$C$22:$U$53,T$1+2,FALSE)</f>
        <v>0</v>
      </c>
      <c r="U76" s="19">
        <f>VLOOKUP($D76,'Team - Wins CALC'!$C$22:$U$53,U$1+2,FALSE)</f>
        <v>0</v>
      </c>
      <c r="V76" s="22">
        <f t="shared" si="19"/>
        <v>2</v>
      </c>
    </row>
    <row r="77" spans="3:22" ht="12.75">
      <c r="C77" s="11"/>
      <c r="D77" s="3" t="str">
        <f>VLOOKUP(C73,'Entries - DATA'!$A$4:$S$43,14)</f>
        <v>New Orleans SAINTS</v>
      </c>
      <c r="E77" s="19">
        <f>VLOOKUP($D77,'Team - Wins CALC'!$C$22:$U$53,E$1+2,FALSE)</f>
        <v>1</v>
      </c>
      <c r="F77" s="19">
        <f>VLOOKUP($D77,'Team - Wins CALC'!$C$22:$U$53,F$1+2,FALSE)</f>
        <v>0</v>
      </c>
      <c r="G77" s="19">
        <f>VLOOKUP($D77,'Team - Wins CALC'!$C$22:$U$53,G$1+2,FALSE)</f>
        <v>0</v>
      </c>
      <c r="H77" s="19">
        <f>VLOOKUP($D77,'Team - Wins CALC'!$C$22:$U$53,H$1+2,FALSE)</f>
        <v>0</v>
      </c>
      <c r="I77" s="19">
        <f>VLOOKUP($D77,'Team - Wins CALC'!$C$22:$U$53,I$1+2,FALSE)</f>
        <v>0</v>
      </c>
      <c r="J77" s="19">
        <f>VLOOKUP($D77,'Team - Wins CALC'!$C$22:$U$53,J$1+2,FALSE)</f>
        <v>0</v>
      </c>
      <c r="K77" s="19">
        <f>VLOOKUP($D77,'Team - Wins CALC'!$C$22:$U$53,K$1+2,FALSE)</f>
        <v>0</v>
      </c>
      <c r="L77" s="19">
        <f>VLOOKUP($D77,'Team - Wins CALC'!$C$22:$U$53,L$1+2,FALSE)</f>
        <v>0</v>
      </c>
      <c r="M77" s="19">
        <f>VLOOKUP($D77,'Team - Wins CALC'!$C$22:$U$53,M$1+2,FALSE)</f>
        <v>0</v>
      </c>
      <c r="N77" s="19">
        <f>VLOOKUP($D77,'Team - Wins CALC'!$C$22:$U$53,N$1+2,FALSE)</f>
        <v>0</v>
      </c>
      <c r="O77" s="19">
        <f>VLOOKUP($D77,'Team - Wins CALC'!$C$22:$U$53,O$1+2,FALSE)</f>
        <v>0</v>
      </c>
      <c r="P77" s="19">
        <f>VLOOKUP($D77,'Team - Wins CALC'!$C$22:$U$53,P$1+2,FALSE)</f>
        <v>0</v>
      </c>
      <c r="Q77" s="19">
        <f>VLOOKUP($D77,'Team - Wins CALC'!$C$22:$U$53,Q$1+2,FALSE)</f>
        <v>0</v>
      </c>
      <c r="R77" s="19">
        <f>VLOOKUP($D77,'Team - Wins CALC'!$C$22:$U$53,R$1+2,FALSE)</f>
        <v>0</v>
      </c>
      <c r="S77" s="19">
        <f>VLOOKUP($D77,'Team - Wins CALC'!$C$22:$U$53,S$1+2,FALSE)</f>
        <v>0</v>
      </c>
      <c r="T77" s="19">
        <f>VLOOKUP($D77,'Team - Wins CALC'!$C$22:$U$53,T$1+2,FALSE)</f>
        <v>0</v>
      </c>
      <c r="U77" s="19">
        <f>VLOOKUP($D77,'Team - Wins CALC'!$C$22:$U$53,U$1+2,FALSE)</f>
        <v>0</v>
      </c>
      <c r="V77" s="22">
        <f t="shared" si="19"/>
        <v>1</v>
      </c>
    </row>
    <row r="78" spans="3:22" ht="12.75">
      <c r="C78" s="9" t="s">
        <v>6</v>
      </c>
      <c r="D78" s="3" t="str">
        <f>VLOOKUP(C73,'Entries - DATA'!$A$4:$S$43,15)</f>
        <v>San Diego CHARGERS</v>
      </c>
      <c r="E78" s="19">
        <f>VLOOKUP($D78,'Team - Wins CALC'!$C$22:$U$53,E$1+2,FALSE)</f>
        <v>0</v>
      </c>
      <c r="F78" s="19">
        <f>VLOOKUP($D78,'Team - Wins CALC'!$C$22:$U$53,F$1+2,FALSE)</f>
        <v>0</v>
      </c>
      <c r="G78" s="19">
        <f>VLOOKUP($D78,'Team - Wins CALC'!$C$22:$U$53,G$1+2,FALSE)</f>
        <v>0</v>
      </c>
      <c r="H78" s="19">
        <f>VLOOKUP($D78,'Team - Wins CALC'!$C$22:$U$53,H$1+2,FALSE)</f>
        <v>0</v>
      </c>
      <c r="I78" s="19">
        <f>VLOOKUP($D78,'Team - Wins CALC'!$C$22:$U$53,I$1+2,FALSE)</f>
        <v>0</v>
      </c>
      <c r="J78" s="19">
        <f>VLOOKUP($D78,'Team - Wins CALC'!$C$22:$U$53,J$1+2,FALSE)</f>
        <v>0</v>
      </c>
      <c r="K78" s="19">
        <f>VLOOKUP($D78,'Team - Wins CALC'!$C$22:$U$53,K$1+2,FALSE)</f>
        <v>0</v>
      </c>
      <c r="L78" s="19">
        <f>VLOOKUP($D78,'Team - Wins CALC'!$C$22:$U$53,L$1+2,FALSE)</f>
        <v>0</v>
      </c>
      <c r="M78" s="19">
        <f>VLOOKUP($D78,'Team - Wins CALC'!$C$22:$U$53,M$1+2,FALSE)</f>
        <v>0</v>
      </c>
      <c r="N78" s="19">
        <f>VLOOKUP($D78,'Team - Wins CALC'!$C$22:$U$53,N$1+2,FALSE)</f>
        <v>0</v>
      </c>
      <c r="O78" s="19">
        <f>VLOOKUP($D78,'Team - Wins CALC'!$C$22:$U$53,O$1+2,FALSE)</f>
        <v>0</v>
      </c>
      <c r="P78" s="19">
        <f>VLOOKUP($D78,'Team - Wins CALC'!$C$22:$U$53,P$1+2,FALSE)</f>
        <v>0</v>
      </c>
      <c r="Q78" s="19">
        <f>VLOOKUP($D78,'Team - Wins CALC'!$C$22:$U$53,Q$1+2,FALSE)</f>
        <v>0</v>
      </c>
      <c r="R78" s="19">
        <f>VLOOKUP($D78,'Team - Wins CALC'!$C$22:$U$53,R$1+2,FALSE)</f>
        <v>0</v>
      </c>
      <c r="S78" s="19">
        <f>VLOOKUP($D78,'Team - Wins CALC'!$C$22:$U$53,S$1+2,FALSE)</f>
        <v>0</v>
      </c>
      <c r="T78" s="19">
        <f>VLOOKUP($D78,'Team - Wins CALC'!$C$22:$U$53,T$1+2,FALSE)</f>
        <v>0</v>
      </c>
      <c r="U78" s="19">
        <f>VLOOKUP($D78,'Team - Wins CALC'!$C$22:$U$53,U$1+2,FALSE)</f>
        <v>0</v>
      </c>
      <c r="V78" s="22">
        <f t="shared" si="19"/>
        <v>0</v>
      </c>
    </row>
    <row r="79" spans="3:22" ht="12.75">
      <c r="C79" s="10"/>
      <c r="D79" s="3" t="str">
        <f>VLOOKUP(C73,'Entries - DATA'!$A$4:$S$43,16)</f>
        <v>Pittsburgh STEELERS</v>
      </c>
      <c r="E79" s="19">
        <f>VLOOKUP($D79,'Team - Wins CALC'!$C$22:$U$53,E$1+2,FALSE)</f>
        <v>1</v>
      </c>
      <c r="F79" s="19">
        <f>VLOOKUP($D79,'Team - Wins CALC'!$C$22:$U$53,F$1+2,FALSE)</f>
        <v>1</v>
      </c>
      <c r="G79" s="19">
        <f>VLOOKUP($D79,'Team - Wins CALC'!$C$22:$U$53,G$1+2,FALSE)</f>
        <v>0</v>
      </c>
      <c r="H79" s="19">
        <f>VLOOKUP($D79,'Team - Wins CALC'!$C$22:$U$53,H$1+2,FALSE)</f>
        <v>0</v>
      </c>
      <c r="I79" s="19">
        <f>VLOOKUP($D79,'Team - Wins CALC'!$C$22:$U$53,I$1+2,FALSE)</f>
        <v>0</v>
      </c>
      <c r="J79" s="19">
        <f>VLOOKUP($D79,'Team - Wins CALC'!$C$22:$U$53,J$1+2,FALSE)</f>
        <v>0</v>
      </c>
      <c r="K79" s="19">
        <f>VLOOKUP($D79,'Team - Wins CALC'!$C$22:$U$53,K$1+2,FALSE)</f>
        <v>0</v>
      </c>
      <c r="L79" s="19">
        <f>VLOOKUP($D79,'Team - Wins CALC'!$C$22:$U$53,L$1+2,FALSE)</f>
        <v>0</v>
      </c>
      <c r="M79" s="19">
        <f>VLOOKUP($D79,'Team - Wins CALC'!$C$22:$U$53,M$1+2,FALSE)</f>
        <v>0</v>
      </c>
      <c r="N79" s="19">
        <f>VLOOKUP($D79,'Team - Wins CALC'!$C$22:$U$53,N$1+2,FALSE)</f>
        <v>0</v>
      </c>
      <c r="O79" s="19">
        <f>VLOOKUP($D79,'Team - Wins CALC'!$C$22:$U$53,O$1+2,FALSE)</f>
        <v>0</v>
      </c>
      <c r="P79" s="19">
        <f>VLOOKUP($D79,'Team - Wins CALC'!$C$22:$U$53,P$1+2,FALSE)</f>
        <v>0</v>
      </c>
      <c r="Q79" s="19">
        <f>VLOOKUP($D79,'Team - Wins CALC'!$C$22:$U$53,Q$1+2,FALSE)</f>
        <v>0</v>
      </c>
      <c r="R79" s="19">
        <f>VLOOKUP($D79,'Team - Wins CALC'!$C$22:$U$53,R$1+2,FALSE)</f>
        <v>0</v>
      </c>
      <c r="S79" s="19">
        <f>VLOOKUP($D79,'Team - Wins CALC'!$C$22:$U$53,S$1+2,FALSE)</f>
        <v>0</v>
      </c>
      <c r="T79" s="19">
        <f>VLOOKUP($D79,'Team - Wins CALC'!$C$22:$U$53,T$1+2,FALSE)</f>
        <v>0</v>
      </c>
      <c r="U79" s="19">
        <f>VLOOKUP($D79,'Team - Wins CALC'!$C$22:$U$53,U$1+2,FALSE)</f>
        <v>0</v>
      </c>
      <c r="V79" s="22">
        <f t="shared" si="19"/>
        <v>2</v>
      </c>
    </row>
    <row r="80" spans="3:22" ht="12.75">
      <c r="C80" s="10"/>
      <c r="D80" s="3" t="str">
        <f>VLOOKUP(C73,'Entries - DATA'!$A$4:$S$43,17)</f>
        <v>Indianapolis COLTS</v>
      </c>
      <c r="E80" s="19">
        <f>VLOOKUP($D80,'Team - Wins CALC'!$C$22:$U$53,E$1+2,FALSE)</f>
        <v>0</v>
      </c>
      <c r="F80" s="19">
        <f>VLOOKUP($D80,'Team - Wins CALC'!$C$22:$U$53,F$1+2,FALSE)</f>
        <v>1</v>
      </c>
      <c r="G80" s="19">
        <f>VLOOKUP($D80,'Team - Wins CALC'!$C$22:$U$53,G$1+2,FALSE)</f>
        <v>0</v>
      </c>
      <c r="H80" s="19">
        <f>VLOOKUP($D80,'Team - Wins CALC'!$C$22:$U$53,H$1+2,FALSE)</f>
        <v>0</v>
      </c>
      <c r="I80" s="19">
        <f>VLOOKUP($D80,'Team - Wins CALC'!$C$22:$U$53,I$1+2,FALSE)</f>
        <v>0</v>
      </c>
      <c r="J80" s="19">
        <f>VLOOKUP($D80,'Team - Wins CALC'!$C$22:$U$53,J$1+2,FALSE)</f>
        <v>0</v>
      </c>
      <c r="K80" s="19">
        <f>VLOOKUP($D80,'Team - Wins CALC'!$C$22:$U$53,K$1+2,FALSE)</f>
        <v>0</v>
      </c>
      <c r="L80" s="19">
        <f>VLOOKUP($D80,'Team - Wins CALC'!$C$22:$U$53,L$1+2,FALSE)</f>
        <v>0</v>
      </c>
      <c r="M80" s="19">
        <f>VLOOKUP($D80,'Team - Wins CALC'!$C$22:$U$53,M$1+2,FALSE)</f>
        <v>0</v>
      </c>
      <c r="N80" s="19">
        <f>VLOOKUP($D80,'Team - Wins CALC'!$C$22:$U$53,N$1+2,FALSE)</f>
        <v>0</v>
      </c>
      <c r="O80" s="19">
        <f>VLOOKUP($D80,'Team - Wins CALC'!$C$22:$U$53,O$1+2,FALSE)</f>
        <v>0</v>
      </c>
      <c r="P80" s="19">
        <f>VLOOKUP($D80,'Team - Wins CALC'!$C$22:$U$53,P$1+2,FALSE)</f>
        <v>0</v>
      </c>
      <c r="Q80" s="19">
        <f>VLOOKUP($D80,'Team - Wins CALC'!$C$22:$U$53,Q$1+2,FALSE)</f>
        <v>0</v>
      </c>
      <c r="R80" s="19">
        <f>VLOOKUP($D80,'Team - Wins CALC'!$C$22:$U$53,R$1+2,FALSE)</f>
        <v>0</v>
      </c>
      <c r="S80" s="19">
        <f>VLOOKUP($D80,'Team - Wins CALC'!$C$22:$U$53,S$1+2,FALSE)</f>
        <v>0</v>
      </c>
      <c r="T80" s="19">
        <f>VLOOKUP($D80,'Team - Wins CALC'!$C$22:$U$53,T$1+2,FALSE)</f>
        <v>0</v>
      </c>
      <c r="U80" s="19">
        <f>VLOOKUP($D80,'Team - Wins CALC'!$C$22:$U$53,U$1+2,FALSE)</f>
        <v>0</v>
      </c>
      <c r="V80" s="22">
        <f t="shared" si="19"/>
        <v>1</v>
      </c>
    </row>
    <row r="81" spans="3:22" ht="13.5" thickBot="1">
      <c r="C81" s="11"/>
      <c r="D81" s="3" t="str">
        <f>VLOOKUP(C73,'Entries - DATA'!$A$4:$S$43,18)</f>
        <v>Jacksonville JAGUARS</v>
      </c>
      <c r="E81" s="19">
        <f>VLOOKUP($D81,'Team - Wins CALC'!$C$22:$U$53,E$1+2,FALSE)</f>
        <v>0</v>
      </c>
      <c r="F81" s="19">
        <f>VLOOKUP($D81,'Team - Wins CALC'!$C$22:$U$53,F$1+2,FALSE)</f>
        <v>0</v>
      </c>
      <c r="G81" s="19">
        <f>VLOOKUP($D81,'Team - Wins CALC'!$C$22:$U$53,G$1+2,FALSE)</f>
        <v>0</v>
      </c>
      <c r="H81" s="19">
        <f>VLOOKUP($D81,'Team - Wins CALC'!$C$22:$U$53,H$1+2,FALSE)</f>
        <v>0</v>
      </c>
      <c r="I81" s="19">
        <f>VLOOKUP($D81,'Team - Wins CALC'!$C$22:$U$53,I$1+2,FALSE)</f>
        <v>0</v>
      </c>
      <c r="J81" s="19">
        <f>VLOOKUP($D81,'Team - Wins CALC'!$C$22:$U$53,J$1+2,FALSE)</f>
        <v>0</v>
      </c>
      <c r="K81" s="19">
        <f>VLOOKUP($D81,'Team - Wins CALC'!$C$22:$U$53,K$1+2,FALSE)</f>
        <v>0</v>
      </c>
      <c r="L81" s="19">
        <f>VLOOKUP($D81,'Team - Wins CALC'!$C$22:$U$53,L$1+2,FALSE)</f>
        <v>0</v>
      </c>
      <c r="M81" s="19">
        <f>VLOOKUP($D81,'Team - Wins CALC'!$C$22:$U$53,M$1+2,FALSE)</f>
        <v>0</v>
      </c>
      <c r="N81" s="19">
        <f>VLOOKUP($D81,'Team - Wins CALC'!$C$22:$U$53,N$1+2,FALSE)</f>
        <v>0</v>
      </c>
      <c r="O81" s="19">
        <f>VLOOKUP($D81,'Team - Wins CALC'!$C$22:$U$53,O$1+2,FALSE)</f>
        <v>0</v>
      </c>
      <c r="P81" s="19">
        <f>VLOOKUP($D81,'Team - Wins CALC'!$C$22:$U$53,P$1+2,FALSE)</f>
        <v>0</v>
      </c>
      <c r="Q81" s="19">
        <f>VLOOKUP($D81,'Team - Wins CALC'!$C$22:$U$53,Q$1+2,FALSE)</f>
        <v>0</v>
      </c>
      <c r="R81" s="19">
        <f>VLOOKUP($D81,'Team - Wins CALC'!$C$22:$U$53,R$1+2,FALSE)</f>
        <v>0</v>
      </c>
      <c r="S81" s="19">
        <f>VLOOKUP($D81,'Team - Wins CALC'!$C$22:$U$53,S$1+2,FALSE)</f>
        <v>0</v>
      </c>
      <c r="T81" s="19">
        <f>VLOOKUP($D81,'Team - Wins CALC'!$C$22:$U$53,T$1+2,FALSE)</f>
        <v>0</v>
      </c>
      <c r="U81" s="19">
        <f>VLOOKUP($D81,'Team - Wins CALC'!$C$22:$U$53,U$1+2,FALSE)</f>
        <v>0</v>
      </c>
      <c r="V81" s="23">
        <f t="shared" si="19"/>
        <v>0</v>
      </c>
    </row>
    <row r="82" spans="3:41" ht="13.5" thickBot="1">
      <c r="C82" s="17"/>
      <c r="D82" s="18" t="s">
        <v>86</v>
      </c>
      <c r="E82" s="16">
        <f>SUM(E74:E81)</f>
        <v>3</v>
      </c>
      <c r="F82" s="13">
        <f aca="true" t="shared" si="20" ref="F82:U82">SUM(F74:F81)</f>
        <v>3</v>
      </c>
      <c r="G82" s="13">
        <f t="shared" si="20"/>
        <v>0</v>
      </c>
      <c r="H82" s="13">
        <f t="shared" si="20"/>
        <v>0</v>
      </c>
      <c r="I82" s="13">
        <f t="shared" si="20"/>
        <v>0</v>
      </c>
      <c r="J82" s="13">
        <f t="shared" si="20"/>
        <v>0</v>
      </c>
      <c r="K82" s="13">
        <f t="shared" si="20"/>
        <v>0</v>
      </c>
      <c r="L82" s="13">
        <f t="shared" si="20"/>
        <v>0</v>
      </c>
      <c r="M82" s="13">
        <f t="shared" si="20"/>
        <v>0</v>
      </c>
      <c r="N82" s="13">
        <f t="shared" si="20"/>
        <v>0</v>
      </c>
      <c r="O82" s="13">
        <f t="shared" si="20"/>
        <v>0</v>
      </c>
      <c r="P82" s="13">
        <f t="shared" si="20"/>
        <v>0</v>
      </c>
      <c r="Q82" s="13">
        <f t="shared" si="20"/>
        <v>0</v>
      </c>
      <c r="R82" s="13">
        <f t="shared" si="20"/>
        <v>0</v>
      </c>
      <c r="S82" s="13">
        <f t="shared" si="20"/>
        <v>0</v>
      </c>
      <c r="T82" s="13">
        <f t="shared" si="20"/>
        <v>0</v>
      </c>
      <c r="U82" s="14">
        <f t="shared" si="20"/>
        <v>0</v>
      </c>
      <c r="V82" s="24">
        <f t="shared" si="19"/>
        <v>6</v>
      </c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3:41" s="20" customFormat="1" ht="22.5" customHeight="1">
      <c r="C83" s="34" t="s">
        <v>87</v>
      </c>
      <c r="D83" s="31" t="str">
        <f>VLOOKUP(C73,'Entries - DATA'!$A$4:$S$43,19)</f>
        <v>New England PATRIOTS</v>
      </c>
      <c r="E83" s="35">
        <f>VLOOKUP($D83,'Team - Wins CALC'!$C$22:$U$53,E$1+2,FALSE)</f>
        <v>1</v>
      </c>
      <c r="F83" s="35">
        <f>VLOOKUP($D83,'Team - Wins CALC'!$C$22:$U$53,F$1+2,FALSE)</f>
        <v>1</v>
      </c>
      <c r="G83" s="35">
        <f>VLOOKUP($D83,'Team - Wins CALC'!$C$22:$U$53,G$1+2,FALSE)</f>
        <v>0</v>
      </c>
      <c r="H83" s="35">
        <f>VLOOKUP($D83,'Team - Wins CALC'!$C$22:$U$53,H$1+2,FALSE)</f>
        <v>0</v>
      </c>
      <c r="I83" s="35">
        <f>VLOOKUP($D83,'Team - Wins CALC'!$C$22:$U$53,I$1+2,FALSE)</f>
        <v>0</v>
      </c>
      <c r="J83" s="35">
        <f>VLOOKUP($D83,'Team - Wins CALC'!$C$22:$U$53,J$1+2,FALSE)</f>
        <v>0</v>
      </c>
      <c r="K83" s="35">
        <f>VLOOKUP($D83,'Team - Wins CALC'!$C$22:$U$53,K$1+2,FALSE)</f>
        <v>0</v>
      </c>
      <c r="L83" s="35">
        <f>VLOOKUP($D83,'Team - Wins CALC'!$C$22:$U$53,L$1+2,FALSE)</f>
        <v>0</v>
      </c>
      <c r="M83" s="35">
        <f>VLOOKUP($D83,'Team - Wins CALC'!$C$22:$U$53,M$1+2,FALSE)</f>
        <v>0</v>
      </c>
      <c r="N83" s="35">
        <f>VLOOKUP($D83,'Team - Wins CALC'!$C$22:$U$53,N$1+2,FALSE)</f>
        <v>0</v>
      </c>
      <c r="O83" s="35">
        <f>VLOOKUP($D83,'Team - Wins CALC'!$C$22:$U$53,O$1+2,FALSE)</f>
        <v>0</v>
      </c>
      <c r="P83" s="35">
        <f>VLOOKUP($D83,'Team - Wins CALC'!$C$22:$U$53,P$1+2,FALSE)</f>
        <v>0</v>
      </c>
      <c r="Q83" s="35">
        <f>VLOOKUP($D83,'Team - Wins CALC'!$C$22:$U$53,Q$1+2,FALSE)</f>
        <v>0</v>
      </c>
      <c r="R83" s="35">
        <f>VLOOKUP($D83,'Team - Wins CALC'!$C$22:$U$53,R$1+2,FALSE)</f>
        <v>0</v>
      </c>
      <c r="S83" s="35">
        <f>VLOOKUP($D83,'Team - Wins CALC'!$C$22:$U$53,S$1+2,FALSE)</f>
        <v>0</v>
      </c>
      <c r="T83" s="35">
        <f>VLOOKUP($D83,'Team - Wins CALC'!$C$22:$U$53,T$1+2,FALSE)</f>
        <v>0</v>
      </c>
      <c r="U83" s="35">
        <f>VLOOKUP($D83,'Team - Wins CALC'!$C$22:$U$53,U$1+2,FALSE)</f>
        <v>0</v>
      </c>
      <c r="V83" s="25">
        <f>SUM(E83:U83)</f>
        <v>2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4:41" ht="12.75">
      <c r="X84" s="1">
        <v>1</v>
      </c>
      <c r="Y84" s="1">
        <v>2</v>
      </c>
      <c r="Z84" s="1">
        <v>3</v>
      </c>
      <c r="AA84" s="1">
        <v>4</v>
      </c>
      <c r="AB84" s="1">
        <v>5</v>
      </c>
      <c r="AC84" s="1">
        <v>6</v>
      </c>
      <c r="AD84" s="1">
        <v>7</v>
      </c>
      <c r="AE84" s="1">
        <v>8</v>
      </c>
      <c r="AF84" s="1">
        <v>9</v>
      </c>
      <c r="AG84" s="1">
        <v>10</v>
      </c>
      <c r="AH84" s="1">
        <v>11</v>
      </c>
      <c r="AI84" s="1">
        <v>12</v>
      </c>
      <c r="AJ84" s="1">
        <v>13</v>
      </c>
      <c r="AK84" s="1">
        <v>14</v>
      </c>
      <c r="AL84" s="1">
        <v>15</v>
      </c>
      <c r="AM84" s="1">
        <v>16</v>
      </c>
      <c r="AN84" s="1">
        <v>17</v>
      </c>
      <c r="AO84" s="15" t="s">
        <v>92</v>
      </c>
    </row>
    <row r="85" spans="3:41" ht="13.5" thickBot="1">
      <c r="C85" t="str">
        <f ca="1">INDIRECT("'Entries - DATA'!"&amp;"A"&amp;A86+3)</f>
        <v>Edwards</v>
      </c>
      <c r="E85" s="1">
        <v>1</v>
      </c>
      <c r="F85" s="1">
        <v>2</v>
      </c>
      <c r="G85" s="1">
        <v>3</v>
      </c>
      <c r="H85" s="1">
        <v>4</v>
      </c>
      <c r="I85" s="1">
        <v>5</v>
      </c>
      <c r="J85" s="1">
        <v>6</v>
      </c>
      <c r="K85" s="1">
        <v>7</v>
      </c>
      <c r="L85" s="1">
        <v>8</v>
      </c>
      <c r="M85" s="1">
        <v>9</v>
      </c>
      <c r="N85" s="1">
        <v>10</v>
      </c>
      <c r="O85" s="1">
        <v>11</v>
      </c>
      <c r="P85" s="1">
        <v>12</v>
      </c>
      <c r="Q85" s="1">
        <v>13</v>
      </c>
      <c r="R85" s="1">
        <v>14</v>
      </c>
      <c r="S85" s="1">
        <v>15</v>
      </c>
      <c r="T85" s="1">
        <v>16</v>
      </c>
      <c r="U85" s="1">
        <v>17</v>
      </c>
      <c r="V85" s="20" t="s">
        <v>88</v>
      </c>
      <c r="X85">
        <f aca="true" t="shared" si="21" ref="X85:AN85">+E94</f>
        <v>5</v>
      </c>
      <c r="Y85">
        <f t="shared" si="21"/>
        <v>5</v>
      </c>
      <c r="Z85">
        <f t="shared" si="21"/>
        <v>0</v>
      </c>
      <c r="AA85">
        <f t="shared" si="21"/>
        <v>0</v>
      </c>
      <c r="AB85">
        <f t="shared" si="21"/>
        <v>0</v>
      </c>
      <c r="AC85">
        <f t="shared" si="21"/>
        <v>0</v>
      </c>
      <c r="AD85">
        <f t="shared" si="21"/>
        <v>0</v>
      </c>
      <c r="AE85">
        <f t="shared" si="21"/>
        <v>0</v>
      </c>
      <c r="AF85">
        <f t="shared" si="21"/>
        <v>0</v>
      </c>
      <c r="AG85">
        <f t="shared" si="21"/>
        <v>0</v>
      </c>
      <c r="AH85">
        <f t="shared" si="21"/>
        <v>0</v>
      </c>
      <c r="AI85">
        <f t="shared" si="21"/>
        <v>0</v>
      </c>
      <c r="AJ85">
        <f t="shared" si="21"/>
        <v>0</v>
      </c>
      <c r="AK85">
        <f t="shared" si="21"/>
        <v>0</v>
      </c>
      <c r="AL85">
        <f t="shared" si="21"/>
        <v>0</v>
      </c>
      <c r="AM85">
        <f t="shared" si="21"/>
        <v>0</v>
      </c>
      <c r="AN85">
        <f t="shared" si="21"/>
        <v>0</v>
      </c>
      <c r="AO85">
        <f>+V95</f>
        <v>0</v>
      </c>
    </row>
    <row r="86" spans="1:22" ht="12.75">
      <c r="A86">
        <f>+SUM(A73:A85)+1</f>
        <v>8</v>
      </c>
      <c r="C86" s="9" t="s">
        <v>4</v>
      </c>
      <c r="D86" s="3" t="str">
        <f>VLOOKUP(C85,'Entries - DATA'!$A$4:$S$43,11)</f>
        <v>Seattle SEAHAWKS</v>
      </c>
      <c r="E86" s="19">
        <f>VLOOKUP($D86,'Team - Wins CALC'!$C$22:$U$53,E$1+2,FALSE)</f>
        <v>0</v>
      </c>
      <c r="F86" s="19">
        <f>VLOOKUP($D86,'Team - Wins CALC'!$C$22:$U$53,F$1+2,FALSE)</f>
        <v>0</v>
      </c>
      <c r="G86" s="19">
        <f>VLOOKUP($D86,'Team - Wins CALC'!$C$22:$U$53,G$1+2,FALSE)</f>
        <v>0</v>
      </c>
      <c r="H86" s="19">
        <f>VLOOKUP($D86,'Team - Wins CALC'!$C$22:$U$53,H$1+2,FALSE)</f>
        <v>0</v>
      </c>
      <c r="I86" s="19">
        <f>VLOOKUP($D86,'Team - Wins CALC'!$C$22:$U$53,I$1+2,FALSE)</f>
        <v>0</v>
      </c>
      <c r="J86" s="19">
        <f>VLOOKUP($D86,'Team - Wins CALC'!$C$22:$U$53,J$1+2,FALSE)</f>
        <v>0</v>
      </c>
      <c r="K86" s="19">
        <f>VLOOKUP($D86,'Team - Wins CALC'!$C$22:$U$53,K$1+2,FALSE)</f>
        <v>0</v>
      </c>
      <c r="L86" s="19">
        <f>VLOOKUP($D86,'Team - Wins CALC'!$C$22:$U$53,L$1+2,FALSE)</f>
        <v>0</v>
      </c>
      <c r="M86" s="19">
        <f>VLOOKUP($D86,'Team - Wins CALC'!$C$22:$U$53,M$1+2,FALSE)</f>
        <v>0</v>
      </c>
      <c r="N86" s="19">
        <f>VLOOKUP($D86,'Team - Wins CALC'!$C$22:$U$53,N$1+2,FALSE)</f>
        <v>0</v>
      </c>
      <c r="O86" s="19">
        <f>VLOOKUP($D86,'Team - Wins CALC'!$C$22:$U$53,O$1+2,FALSE)</f>
        <v>0</v>
      </c>
      <c r="P86" s="19">
        <f>VLOOKUP($D86,'Team - Wins CALC'!$C$22:$U$53,P$1+2,FALSE)</f>
        <v>0</v>
      </c>
      <c r="Q86" s="19">
        <f>VLOOKUP($D86,'Team - Wins CALC'!$C$22:$U$53,Q$1+2,FALSE)</f>
        <v>0</v>
      </c>
      <c r="R86" s="19">
        <f>VLOOKUP($D86,'Team - Wins CALC'!$C$22:$U$53,R$1+2,FALSE)</f>
        <v>0</v>
      </c>
      <c r="S86" s="19">
        <f>VLOOKUP($D86,'Team - Wins CALC'!$C$22:$U$53,S$1+2,FALSE)</f>
        <v>0</v>
      </c>
      <c r="T86" s="19">
        <f>VLOOKUP($D86,'Team - Wins CALC'!$C$22:$U$53,T$1+2,FALSE)</f>
        <v>0</v>
      </c>
      <c r="U86" s="19">
        <f>VLOOKUP($D86,'Team - Wins CALC'!$C$22:$U$53,U$1+2,FALSE)</f>
        <v>0</v>
      </c>
      <c r="V86" s="21">
        <f>SUM(E86:U86)</f>
        <v>0</v>
      </c>
    </row>
    <row r="87" spans="3:22" ht="12.75">
      <c r="C87" s="10"/>
      <c r="D87" s="3" t="str">
        <f>VLOOKUP(C85,'Entries - DATA'!$A$4:$S$43,12)</f>
        <v>Green Bay PACKERS</v>
      </c>
      <c r="E87" s="19">
        <f>VLOOKUP($D87,'Team - Wins CALC'!$C$22:$U$53,E$1+2,FALSE)</f>
        <v>1</v>
      </c>
      <c r="F87" s="19">
        <f>VLOOKUP($D87,'Team - Wins CALC'!$C$22:$U$53,F$1+2,FALSE)</f>
        <v>1</v>
      </c>
      <c r="G87" s="19">
        <f>VLOOKUP($D87,'Team - Wins CALC'!$C$22:$U$53,G$1+2,FALSE)</f>
        <v>0</v>
      </c>
      <c r="H87" s="19">
        <f>VLOOKUP($D87,'Team - Wins CALC'!$C$22:$U$53,H$1+2,FALSE)</f>
        <v>0</v>
      </c>
      <c r="I87" s="19">
        <f>VLOOKUP($D87,'Team - Wins CALC'!$C$22:$U$53,I$1+2,FALSE)</f>
        <v>0</v>
      </c>
      <c r="J87" s="19">
        <f>VLOOKUP($D87,'Team - Wins CALC'!$C$22:$U$53,J$1+2,FALSE)</f>
        <v>0</v>
      </c>
      <c r="K87" s="19">
        <f>VLOOKUP($D87,'Team - Wins CALC'!$C$22:$U$53,K$1+2,FALSE)</f>
        <v>0</v>
      </c>
      <c r="L87" s="19">
        <f>VLOOKUP($D87,'Team - Wins CALC'!$C$22:$U$53,L$1+2,FALSE)</f>
        <v>0</v>
      </c>
      <c r="M87" s="19">
        <f>VLOOKUP($D87,'Team - Wins CALC'!$C$22:$U$53,M$1+2,FALSE)</f>
        <v>0</v>
      </c>
      <c r="N87" s="19">
        <f>VLOOKUP($D87,'Team - Wins CALC'!$C$22:$U$53,N$1+2,FALSE)</f>
        <v>0</v>
      </c>
      <c r="O87" s="19">
        <f>VLOOKUP($D87,'Team - Wins CALC'!$C$22:$U$53,O$1+2,FALSE)</f>
        <v>0</v>
      </c>
      <c r="P87" s="19">
        <f>VLOOKUP($D87,'Team - Wins CALC'!$C$22:$U$53,P$1+2,FALSE)</f>
        <v>0</v>
      </c>
      <c r="Q87" s="19">
        <f>VLOOKUP($D87,'Team - Wins CALC'!$C$22:$U$53,Q$1+2,FALSE)</f>
        <v>0</v>
      </c>
      <c r="R87" s="19">
        <f>VLOOKUP($D87,'Team - Wins CALC'!$C$22:$U$53,R$1+2,FALSE)</f>
        <v>0</v>
      </c>
      <c r="S87" s="19">
        <f>VLOOKUP($D87,'Team - Wins CALC'!$C$22:$U$53,S$1+2,FALSE)</f>
        <v>0</v>
      </c>
      <c r="T87" s="19">
        <f>VLOOKUP($D87,'Team - Wins CALC'!$C$22:$U$53,T$1+2,FALSE)</f>
        <v>0</v>
      </c>
      <c r="U87" s="19">
        <f>VLOOKUP($D87,'Team - Wins CALC'!$C$22:$U$53,U$1+2,FALSE)</f>
        <v>0</v>
      </c>
      <c r="V87" s="22">
        <f aca="true" t="shared" si="22" ref="V87:V94">SUM(E87:U87)</f>
        <v>2</v>
      </c>
    </row>
    <row r="88" spans="1:22" ht="12.75">
      <c r="A88" s="15"/>
      <c r="C88" s="10"/>
      <c r="D88" s="3" t="str">
        <f>VLOOKUP(C85,'Entries - DATA'!$A$4:$S$43,13)</f>
        <v>Dallas COWBOYS</v>
      </c>
      <c r="E88" s="19">
        <f>VLOOKUP($D88,'Team - Wins CALC'!$C$22:$U$53,E$1+2,FALSE)</f>
        <v>1</v>
      </c>
      <c r="F88" s="19">
        <f>VLOOKUP($D88,'Team - Wins CALC'!$C$22:$U$53,F$1+2,FALSE)</f>
        <v>1</v>
      </c>
      <c r="G88" s="19">
        <f>VLOOKUP($D88,'Team - Wins CALC'!$C$22:$U$53,G$1+2,FALSE)</f>
        <v>0</v>
      </c>
      <c r="H88" s="19">
        <f>VLOOKUP($D88,'Team - Wins CALC'!$C$22:$U$53,H$1+2,FALSE)</f>
        <v>0</v>
      </c>
      <c r="I88" s="19">
        <f>VLOOKUP($D88,'Team - Wins CALC'!$C$22:$U$53,I$1+2,FALSE)</f>
        <v>0</v>
      </c>
      <c r="J88" s="19">
        <f>VLOOKUP($D88,'Team - Wins CALC'!$C$22:$U$53,J$1+2,FALSE)</f>
        <v>0</v>
      </c>
      <c r="K88" s="19">
        <f>VLOOKUP($D88,'Team - Wins CALC'!$C$22:$U$53,K$1+2,FALSE)</f>
        <v>0</v>
      </c>
      <c r="L88" s="19">
        <f>VLOOKUP($D88,'Team - Wins CALC'!$C$22:$U$53,L$1+2,FALSE)</f>
        <v>0</v>
      </c>
      <c r="M88" s="19">
        <f>VLOOKUP($D88,'Team - Wins CALC'!$C$22:$U$53,M$1+2,FALSE)</f>
        <v>0</v>
      </c>
      <c r="N88" s="19">
        <f>VLOOKUP($D88,'Team - Wins CALC'!$C$22:$U$53,N$1+2,FALSE)</f>
        <v>0</v>
      </c>
      <c r="O88" s="19">
        <f>VLOOKUP($D88,'Team - Wins CALC'!$C$22:$U$53,O$1+2,FALSE)</f>
        <v>0</v>
      </c>
      <c r="P88" s="19">
        <f>VLOOKUP($D88,'Team - Wins CALC'!$C$22:$U$53,P$1+2,FALSE)</f>
        <v>0</v>
      </c>
      <c r="Q88" s="19">
        <f>VLOOKUP($D88,'Team - Wins CALC'!$C$22:$U$53,Q$1+2,FALSE)</f>
        <v>0</v>
      </c>
      <c r="R88" s="19">
        <f>VLOOKUP($D88,'Team - Wins CALC'!$C$22:$U$53,R$1+2,FALSE)</f>
        <v>0</v>
      </c>
      <c r="S88" s="19">
        <f>VLOOKUP($D88,'Team - Wins CALC'!$C$22:$U$53,S$1+2,FALSE)</f>
        <v>0</v>
      </c>
      <c r="T88" s="19">
        <f>VLOOKUP($D88,'Team - Wins CALC'!$C$22:$U$53,T$1+2,FALSE)</f>
        <v>0</v>
      </c>
      <c r="U88" s="19">
        <f>VLOOKUP($D88,'Team - Wins CALC'!$C$22:$U$53,U$1+2,FALSE)</f>
        <v>0</v>
      </c>
      <c r="V88" s="22">
        <f t="shared" si="22"/>
        <v>2</v>
      </c>
    </row>
    <row r="89" spans="3:22" ht="12.75">
      <c r="C89" s="11"/>
      <c r="D89" s="3" t="str">
        <f>VLOOKUP(C85,'Entries - DATA'!$A$4:$S$43,14)</f>
        <v>New Orleans SAINTS</v>
      </c>
      <c r="E89" s="19">
        <f>VLOOKUP($D89,'Team - Wins CALC'!$C$22:$U$53,E$1+2,FALSE)</f>
        <v>1</v>
      </c>
      <c r="F89" s="19">
        <f>VLOOKUP($D89,'Team - Wins CALC'!$C$22:$U$53,F$1+2,FALSE)</f>
        <v>0</v>
      </c>
      <c r="G89" s="19">
        <f>VLOOKUP($D89,'Team - Wins CALC'!$C$22:$U$53,G$1+2,FALSE)</f>
        <v>0</v>
      </c>
      <c r="H89" s="19">
        <f>VLOOKUP($D89,'Team - Wins CALC'!$C$22:$U$53,H$1+2,FALSE)</f>
        <v>0</v>
      </c>
      <c r="I89" s="19">
        <f>VLOOKUP($D89,'Team - Wins CALC'!$C$22:$U$53,I$1+2,FALSE)</f>
        <v>0</v>
      </c>
      <c r="J89" s="19">
        <f>VLOOKUP($D89,'Team - Wins CALC'!$C$22:$U$53,J$1+2,FALSE)</f>
        <v>0</v>
      </c>
      <c r="K89" s="19">
        <f>VLOOKUP($D89,'Team - Wins CALC'!$C$22:$U$53,K$1+2,FALSE)</f>
        <v>0</v>
      </c>
      <c r="L89" s="19">
        <f>VLOOKUP($D89,'Team - Wins CALC'!$C$22:$U$53,L$1+2,FALSE)</f>
        <v>0</v>
      </c>
      <c r="M89" s="19">
        <f>VLOOKUP($D89,'Team - Wins CALC'!$C$22:$U$53,M$1+2,FALSE)</f>
        <v>0</v>
      </c>
      <c r="N89" s="19">
        <f>VLOOKUP($D89,'Team - Wins CALC'!$C$22:$U$53,N$1+2,FALSE)</f>
        <v>0</v>
      </c>
      <c r="O89" s="19">
        <f>VLOOKUP($D89,'Team - Wins CALC'!$C$22:$U$53,O$1+2,FALSE)</f>
        <v>0</v>
      </c>
      <c r="P89" s="19">
        <f>VLOOKUP($D89,'Team - Wins CALC'!$C$22:$U$53,P$1+2,FALSE)</f>
        <v>0</v>
      </c>
      <c r="Q89" s="19">
        <f>VLOOKUP($D89,'Team - Wins CALC'!$C$22:$U$53,Q$1+2,FALSE)</f>
        <v>0</v>
      </c>
      <c r="R89" s="19">
        <f>VLOOKUP($D89,'Team - Wins CALC'!$C$22:$U$53,R$1+2,FALSE)</f>
        <v>0</v>
      </c>
      <c r="S89" s="19">
        <f>VLOOKUP($D89,'Team - Wins CALC'!$C$22:$U$53,S$1+2,FALSE)</f>
        <v>0</v>
      </c>
      <c r="T89" s="19">
        <f>VLOOKUP($D89,'Team - Wins CALC'!$C$22:$U$53,T$1+2,FALSE)</f>
        <v>0</v>
      </c>
      <c r="U89" s="19">
        <f>VLOOKUP($D89,'Team - Wins CALC'!$C$22:$U$53,U$1+2,FALSE)</f>
        <v>0</v>
      </c>
      <c r="V89" s="22">
        <f t="shared" si="22"/>
        <v>1</v>
      </c>
    </row>
    <row r="90" spans="3:22" ht="12.75">
      <c r="C90" s="9" t="s">
        <v>6</v>
      </c>
      <c r="D90" s="3" t="str">
        <f>VLOOKUP(C85,'Entries - DATA'!$A$4:$S$43,15)</f>
        <v>San Diego CHARGERS</v>
      </c>
      <c r="E90" s="19">
        <f>VLOOKUP($D90,'Team - Wins CALC'!$C$22:$U$53,E$1+2,FALSE)</f>
        <v>0</v>
      </c>
      <c r="F90" s="19">
        <f>VLOOKUP($D90,'Team - Wins CALC'!$C$22:$U$53,F$1+2,FALSE)</f>
        <v>0</v>
      </c>
      <c r="G90" s="19">
        <f>VLOOKUP($D90,'Team - Wins CALC'!$C$22:$U$53,G$1+2,FALSE)</f>
        <v>0</v>
      </c>
      <c r="H90" s="19">
        <f>VLOOKUP($D90,'Team - Wins CALC'!$C$22:$U$53,H$1+2,FALSE)</f>
        <v>0</v>
      </c>
      <c r="I90" s="19">
        <f>VLOOKUP($D90,'Team - Wins CALC'!$C$22:$U$53,I$1+2,FALSE)</f>
        <v>0</v>
      </c>
      <c r="J90" s="19">
        <f>VLOOKUP($D90,'Team - Wins CALC'!$C$22:$U$53,J$1+2,FALSE)</f>
        <v>0</v>
      </c>
      <c r="K90" s="19">
        <f>VLOOKUP($D90,'Team - Wins CALC'!$C$22:$U$53,K$1+2,FALSE)</f>
        <v>0</v>
      </c>
      <c r="L90" s="19">
        <f>VLOOKUP($D90,'Team - Wins CALC'!$C$22:$U$53,L$1+2,FALSE)</f>
        <v>0</v>
      </c>
      <c r="M90" s="19">
        <f>VLOOKUP($D90,'Team - Wins CALC'!$C$22:$U$53,M$1+2,FALSE)</f>
        <v>0</v>
      </c>
      <c r="N90" s="19">
        <f>VLOOKUP($D90,'Team - Wins CALC'!$C$22:$U$53,N$1+2,FALSE)</f>
        <v>0</v>
      </c>
      <c r="O90" s="19">
        <f>VLOOKUP($D90,'Team - Wins CALC'!$C$22:$U$53,O$1+2,FALSE)</f>
        <v>0</v>
      </c>
      <c r="P90" s="19">
        <f>VLOOKUP($D90,'Team - Wins CALC'!$C$22:$U$53,P$1+2,FALSE)</f>
        <v>0</v>
      </c>
      <c r="Q90" s="19">
        <f>VLOOKUP($D90,'Team - Wins CALC'!$C$22:$U$53,Q$1+2,FALSE)</f>
        <v>0</v>
      </c>
      <c r="R90" s="19">
        <f>VLOOKUP($D90,'Team - Wins CALC'!$C$22:$U$53,R$1+2,FALSE)</f>
        <v>0</v>
      </c>
      <c r="S90" s="19">
        <f>VLOOKUP($D90,'Team - Wins CALC'!$C$22:$U$53,S$1+2,FALSE)</f>
        <v>0</v>
      </c>
      <c r="T90" s="19">
        <f>VLOOKUP($D90,'Team - Wins CALC'!$C$22:$U$53,T$1+2,FALSE)</f>
        <v>0</v>
      </c>
      <c r="U90" s="19">
        <f>VLOOKUP($D90,'Team - Wins CALC'!$C$22:$U$53,U$1+2,FALSE)</f>
        <v>0</v>
      </c>
      <c r="V90" s="22">
        <f t="shared" si="22"/>
        <v>0</v>
      </c>
    </row>
    <row r="91" spans="3:22" ht="12.75">
      <c r="C91" s="10"/>
      <c r="D91" s="3" t="str">
        <f>VLOOKUP(C85,'Entries - DATA'!$A$4:$S$43,16)</f>
        <v>Indianapolis COLTS</v>
      </c>
      <c r="E91" s="19">
        <f>VLOOKUP($D91,'Team - Wins CALC'!$C$22:$U$53,E$1+2,FALSE)</f>
        <v>0</v>
      </c>
      <c r="F91" s="19">
        <f>VLOOKUP($D91,'Team - Wins CALC'!$C$22:$U$53,F$1+2,FALSE)</f>
        <v>1</v>
      </c>
      <c r="G91" s="19">
        <f>VLOOKUP($D91,'Team - Wins CALC'!$C$22:$U$53,G$1+2,FALSE)</f>
        <v>0</v>
      </c>
      <c r="H91" s="19">
        <f>VLOOKUP($D91,'Team - Wins CALC'!$C$22:$U$53,H$1+2,FALSE)</f>
        <v>0</v>
      </c>
      <c r="I91" s="19">
        <f>VLOOKUP($D91,'Team - Wins CALC'!$C$22:$U$53,I$1+2,FALSE)</f>
        <v>0</v>
      </c>
      <c r="J91" s="19">
        <f>VLOOKUP($D91,'Team - Wins CALC'!$C$22:$U$53,J$1+2,FALSE)</f>
        <v>0</v>
      </c>
      <c r="K91" s="19">
        <f>VLOOKUP($D91,'Team - Wins CALC'!$C$22:$U$53,K$1+2,FALSE)</f>
        <v>0</v>
      </c>
      <c r="L91" s="19">
        <f>VLOOKUP($D91,'Team - Wins CALC'!$C$22:$U$53,L$1+2,FALSE)</f>
        <v>0</v>
      </c>
      <c r="M91" s="19">
        <f>VLOOKUP($D91,'Team - Wins CALC'!$C$22:$U$53,M$1+2,FALSE)</f>
        <v>0</v>
      </c>
      <c r="N91" s="19">
        <f>VLOOKUP($D91,'Team - Wins CALC'!$C$22:$U$53,N$1+2,FALSE)</f>
        <v>0</v>
      </c>
      <c r="O91" s="19">
        <f>VLOOKUP($D91,'Team - Wins CALC'!$C$22:$U$53,O$1+2,FALSE)</f>
        <v>0</v>
      </c>
      <c r="P91" s="19">
        <f>VLOOKUP($D91,'Team - Wins CALC'!$C$22:$U$53,P$1+2,FALSE)</f>
        <v>0</v>
      </c>
      <c r="Q91" s="19">
        <f>VLOOKUP($D91,'Team - Wins CALC'!$C$22:$U$53,Q$1+2,FALSE)</f>
        <v>0</v>
      </c>
      <c r="R91" s="19">
        <f>VLOOKUP($D91,'Team - Wins CALC'!$C$22:$U$53,R$1+2,FALSE)</f>
        <v>0</v>
      </c>
      <c r="S91" s="19">
        <f>VLOOKUP($D91,'Team - Wins CALC'!$C$22:$U$53,S$1+2,FALSE)</f>
        <v>0</v>
      </c>
      <c r="T91" s="19">
        <f>VLOOKUP($D91,'Team - Wins CALC'!$C$22:$U$53,T$1+2,FALSE)</f>
        <v>0</v>
      </c>
      <c r="U91" s="19">
        <f>VLOOKUP($D91,'Team - Wins CALC'!$C$22:$U$53,U$1+2,FALSE)</f>
        <v>0</v>
      </c>
      <c r="V91" s="22">
        <f t="shared" si="22"/>
        <v>1</v>
      </c>
    </row>
    <row r="92" spans="3:22" ht="12.75">
      <c r="C92" s="10"/>
      <c r="D92" s="3" t="str">
        <f>VLOOKUP(C85,'Entries - DATA'!$A$4:$S$43,17)</f>
        <v>New England PATRIOTS</v>
      </c>
      <c r="E92" s="19">
        <f>VLOOKUP($D92,'Team - Wins CALC'!$C$22:$U$53,E$1+2,FALSE)</f>
        <v>1</v>
      </c>
      <c r="F92" s="19">
        <f>VLOOKUP($D92,'Team - Wins CALC'!$C$22:$U$53,F$1+2,FALSE)</f>
        <v>1</v>
      </c>
      <c r="G92" s="19">
        <f>VLOOKUP($D92,'Team - Wins CALC'!$C$22:$U$53,G$1+2,FALSE)</f>
        <v>0</v>
      </c>
      <c r="H92" s="19">
        <f>VLOOKUP($D92,'Team - Wins CALC'!$C$22:$U$53,H$1+2,FALSE)</f>
        <v>0</v>
      </c>
      <c r="I92" s="19">
        <f>VLOOKUP($D92,'Team - Wins CALC'!$C$22:$U$53,I$1+2,FALSE)</f>
        <v>0</v>
      </c>
      <c r="J92" s="19">
        <f>VLOOKUP($D92,'Team - Wins CALC'!$C$22:$U$53,J$1+2,FALSE)</f>
        <v>0</v>
      </c>
      <c r="K92" s="19">
        <f>VLOOKUP($D92,'Team - Wins CALC'!$C$22:$U$53,K$1+2,FALSE)</f>
        <v>0</v>
      </c>
      <c r="L92" s="19">
        <f>VLOOKUP($D92,'Team - Wins CALC'!$C$22:$U$53,L$1+2,FALSE)</f>
        <v>0</v>
      </c>
      <c r="M92" s="19">
        <f>VLOOKUP($D92,'Team - Wins CALC'!$C$22:$U$53,M$1+2,FALSE)</f>
        <v>0</v>
      </c>
      <c r="N92" s="19">
        <f>VLOOKUP($D92,'Team - Wins CALC'!$C$22:$U$53,N$1+2,FALSE)</f>
        <v>0</v>
      </c>
      <c r="O92" s="19">
        <f>VLOOKUP($D92,'Team - Wins CALC'!$C$22:$U$53,O$1+2,FALSE)</f>
        <v>0</v>
      </c>
      <c r="P92" s="19">
        <f>VLOOKUP($D92,'Team - Wins CALC'!$C$22:$U$53,P$1+2,FALSE)</f>
        <v>0</v>
      </c>
      <c r="Q92" s="19">
        <f>VLOOKUP($D92,'Team - Wins CALC'!$C$22:$U$53,Q$1+2,FALSE)</f>
        <v>0</v>
      </c>
      <c r="R92" s="19">
        <f>VLOOKUP($D92,'Team - Wins CALC'!$C$22:$U$53,R$1+2,FALSE)</f>
        <v>0</v>
      </c>
      <c r="S92" s="19">
        <f>VLOOKUP($D92,'Team - Wins CALC'!$C$22:$U$53,S$1+2,FALSE)</f>
        <v>0</v>
      </c>
      <c r="T92" s="19">
        <f>VLOOKUP($D92,'Team - Wins CALC'!$C$22:$U$53,T$1+2,FALSE)</f>
        <v>0</v>
      </c>
      <c r="U92" s="19">
        <f>VLOOKUP($D92,'Team - Wins CALC'!$C$22:$U$53,U$1+2,FALSE)</f>
        <v>0</v>
      </c>
      <c r="V92" s="22">
        <f t="shared" si="22"/>
        <v>2</v>
      </c>
    </row>
    <row r="93" spans="3:22" ht="13.5" thickBot="1">
      <c r="C93" s="11"/>
      <c r="D93" s="3" t="str">
        <f>VLOOKUP(C85,'Entries - DATA'!$A$4:$S$43,18)</f>
        <v>Pittsburgh STEELERS</v>
      </c>
      <c r="E93" s="19">
        <f>VLOOKUP($D93,'Team - Wins CALC'!$C$22:$U$53,E$1+2,FALSE)</f>
        <v>1</v>
      </c>
      <c r="F93" s="19">
        <f>VLOOKUP($D93,'Team - Wins CALC'!$C$22:$U$53,F$1+2,FALSE)</f>
        <v>1</v>
      </c>
      <c r="G93" s="19">
        <f>VLOOKUP($D93,'Team - Wins CALC'!$C$22:$U$53,G$1+2,FALSE)</f>
        <v>0</v>
      </c>
      <c r="H93" s="19">
        <f>VLOOKUP($D93,'Team - Wins CALC'!$C$22:$U$53,H$1+2,FALSE)</f>
        <v>0</v>
      </c>
      <c r="I93" s="19">
        <f>VLOOKUP($D93,'Team - Wins CALC'!$C$22:$U$53,I$1+2,FALSE)</f>
        <v>0</v>
      </c>
      <c r="J93" s="19">
        <f>VLOOKUP($D93,'Team - Wins CALC'!$C$22:$U$53,J$1+2,FALSE)</f>
        <v>0</v>
      </c>
      <c r="K93" s="19">
        <f>VLOOKUP($D93,'Team - Wins CALC'!$C$22:$U$53,K$1+2,FALSE)</f>
        <v>0</v>
      </c>
      <c r="L93" s="19">
        <f>VLOOKUP($D93,'Team - Wins CALC'!$C$22:$U$53,L$1+2,FALSE)</f>
        <v>0</v>
      </c>
      <c r="M93" s="19">
        <f>VLOOKUP($D93,'Team - Wins CALC'!$C$22:$U$53,M$1+2,FALSE)</f>
        <v>0</v>
      </c>
      <c r="N93" s="19">
        <f>VLOOKUP($D93,'Team - Wins CALC'!$C$22:$U$53,N$1+2,FALSE)</f>
        <v>0</v>
      </c>
      <c r="O93" s="19">
        <f>VLOOKUP($D93,'Team - Wins CALC'!$C$22:$U$53,O$1+2,FALSE)</f>
        <v>0</v>
      </c>
      <c r="P93" s="19">
        <f>VLOOKUP($D93,'Team - Wins CALC'!$C$22:$U$53,P$1+2,FALSE)</f>
        <v>0</v>
      </c>
      <c r="Q93" s="19">
        <f>VLOOKUP($D93,'Team - Wins CALC'!$C$22:$U$53,Q$1+2,FALSE)</f>
        <v>0</v>
      </c>
      <c r="R93" s="19">
        <f>VLOOKUP($D93,'Team - Wins CALC'!$C$22:$U$53,R$1+2,FALSE)</f>
        <v>0</v>
      </c>
      <c r="S93" s="19">
        <f>VLOOKUP($D93,'Team - Wins CALC'!$C$22:$U$53,S$1+2,FALSE)</f>
        <v>0</v>
      </c>
      <c r="T93" s="19">
        <f>VLOOKUP($D93,'Team - Wins CALC'!$C$22:$U$53,T$1+2,FALSE)</f>
        <v>0</v>
      </c>
      <c r="U93" s="19">
        <f>VLOOKUP($D93,'Team - Wins CALC'!$C$22:$U$53,U$1+2,FALSE)</f>
        <v>0</v>
      </c>
      <c r="V93" s="23">
        <f t="shared" si="22"/>
        <v>2</v>
      </c>
    </row>
    <row r="94" spans="3:41" ht="13.5" thickBot="1">
      <c r="C94" s="17"/>
      <c r="D94" s="18" t="s">
        <v>86</v>
      </c>
      <c r="E94" s="16">
        <f>SUM(E86:E93)</f>
        <v>5</v>
      </c>
      <c r="F94" s="13">
        <f aca="true" t="shared" si="23" ref="F94:U94">SUM(F86:F93)</f>
        <v>5</v>
      </c>
      <c r="G94" s="13">
        <f t="shared" si="23"/>
        <v>0</v>
      </c>
      <c r="H94" s="13">
        <f t="shared" si="23"/>
        <v>0</v>
      </c>
      <c r="I94" s="13">
        <f t="shared" si="23"/>
        <v>0</v>
      </c>
      <c r="J94" s="13">
        <f t="shared" si="23"/>
        <v>0</v>
      </c>
      <c r="K94" s="13">
        <f t="shared" si="23"/>
        <v>0</v>
      </c>
      <c r="L94" s="13">
        <f t="shared" si="23"/>
        <v>0</v>
      </c>
      <c r="M94" s="13">
        <f t="shared" si="23"/>
        <v>0</v>
      </c>
      <c r="N94" s="13">
        <f t="shared" si="23"/>
        <v>0</v>
      </c>
      <c r="O94" s="13">
        <f t="shared" si="23"/>
        <v>0</v>
      </c>
      <c r="P94" s="13">
        <f t="shared" si="23"/>
        <v>0</v>
      </c>
      <c r="Q94" s="13">
        <f t="shared" si="23"/>
        <v>0</v>
      </c>
      <c r="R94" s="13">
        <f t="shared" si="23"/>
        <v>0</v>
      </c>
      <c r="S94" s="13">
        <f t="shared" si="23"/>
        <v>0</v>
      </c>
      <c r="T94" s="13">
        <f t="shared" si="23"/>
        <v>0</v>
      </c>
      <c r="U94" s="14">
        <f t="shared" si="23"/>
        <v>0</v>
      </c>
      <c r="V94" s="24">
        <f t="shared" si="22"/>
        <v>10</v>
      </c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3:41" s="20" customFormat="1" ht="22.5" customHeight="1">
      <c r="C95" s="34" t="s">
        <v>87</v>
      </c>
      <c r="D95" s="31" t="str">
        <f>VLOOKUP(C85,'Entries - DATA'!$A$4:$S$43,19)</f>
        <v>Jacksonville JAGUARS</v>
      </c>
      <c r="E95" s="35">
        <f>VLOOKUP($D95,'Team - Wins CALC'!$C$22:$U$53,E$1+2,FALSE)</f>
        <v>0</v>
      </c>
      <c r="F95" s="35">
        <f>VLOOKUP($D95,'Team - Wins CALC'!$C$22:$U$53,F$1+2,FALSE)</f>
        <v>0</v>
      </c>
      <c r="G95" s="35">
        <f>VLOOKUP($D95,'Team - Wins CALC'!$C$22:$U$53,G$1+2,FALSE)</f>
        <v>0</v>
      </c>
      <c r="H95" s="35">
        <f>VLOOKUP($D95,'Team - Wins CALC'!$C$22:$U$53,H$1+2,FALSE)</f>
        <v>0</v>
      </c>
      <c r="I95" s="35">
        <f>VLOOKUP($D95,'Team - Wins CALC'!$C$22:$U$53,I$1+2,FALSE)</f>
        <v>0</v>
      </c>
      <c r="J95" s="35">
        <f>VLOOKUP($D95,'Team - Wins CALC'!$C$22:$U$53,J$1+2,FALSE)</f>
        <v>0</v>
      </c>
      <c r="K95" s="35">
        <f>VLOOKUP($D95,'Team - Wins CALC'!$C$22:$U$53,K$1+2,FALSE)</f>
        <v>0</v>
      </c>
      <c r="L95" s="35">
        <f>VLOOKUP($D95,'Team - Wins CALC'!$C$22:$U$53,L$1+2,FALSE)</f>
        <v>0</v>
      </c>
      <c r="M95" s="35">
        <f>VLOOKUP($D95,'Team - Wins CALC'!$C$22:$U$53,M$1+2,FALSE)</f>
        <v>0</v>
      </c>
      <c r="N95" s="35">
        <f>VLOOKUP($D95,'Team - Wins CALC'!$C$22:$U$53,N$1+2,FALSE)</f>
        <v>0</v>
      </c>
      <c r="O95" s="35">
        <f>VLOOKUP($D95,'Team - Wins CALC'!$C$22:$U$53,O$1+2,FALSE)</f>
        <v>0</v>
      </c>
      <c r="P95" s="35">
        <f>VLOOKUP($D95,'Team - Wins CALC'!$C$22:$U$53,P$1+2,FALSE)</f>
        <v>0</v>
      </c>
      <c r="Q95" s="35">
        <f>VLOOKUP($D95,'Team - Wins CALC'!$C$22:$U$53,Q$1+2,FALSE)</f>
        <v>0</v>
      </c>
      <c r="R95" s="35">
        <f>VLOOKUP($D95,'Team - Wins CALC'!$C$22:$U$53,R$1+2,FALSE)</f>
        <v>0</v>
      </c>
      <c r="S95" s="35">
        <f>VLOOKUP($D95,'Team - Wins CALC'!$C$22:$U$53,S$1+2,FALSE)</f>
        <v>0</v>
      </c>
      <c r="T95" s="35">
        <f>VLOOKUP($D95,'Team - Wins CALC'!$C$22:$U$53,T$1+2,FALSE)</f>
        <v>0</v>
      </c>
      <c r="U95" s="35">
        <f>VLOOKUP($D95,'Team - Wins CALC'!$C$22:$U$53,U$1+2,FALSE)</f>
        <v>0</v>
      </c>
      <c r="V95" s="25">
        <f>SUM(E95:U95)</f>
        <v>0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4:41" ht="12.75">
      <c r="X96" s="1">
        <v>1</v>
      </c>
      <c r="Y96" s="1">
        <v>2</v>
      </c>
      <c r="Z96" s="1">
        <v>3</v>
      </c>
      <c r="AA96" s="1">
        <v>4</v>
      </c>
      <c r="AB96" s="1">
        <v>5</v>
      </c>
      <c r="AC96" s="1">
        <v>6</v>
      </c>
      <c r="AD96" s="1">
        <v>7</v>
      </c>
      <c r="AE96" s="1">
        <v>8</v>
      </c>
      <c r="AF96" s="1">
        <v>9</v>
      </c>
      <c r="AG96" s="1">
        <v>10</v>
      </c>
      <c r="AH96" s="1">
        <v>11</v>
      </c>
      <c r="AI96" s="1">
        <v>12</v>
      </c>
      <c r="AJ96" s="1">
        <v>13</v>
      </c>
      <c r="AK96" s="1">
        <v>14</v>
      </c>
      <c r="AL96" s="1">
        <v>15</v>
      </c>
      <c r="AM96" s="1">
        <v>16</v>
      </c>
      <c r="AN96" s="1">
        <v>17</v>
      </c>
      <c r="AO96" s="15" t="s">
        <v>92</v>
      </c>
    </row>
    <row r="97" spans="3:41" ht="13.5" thickBot="1">
      <c r="C97" t="str">
        <f ca="1">INDIRECT("'Entries - DATA'!"&amp;"A"&amp;A98+3)</f>
        <v>Evans</v>
      </c>
      <c r="E97" s="1">
        <v>1</v>
      </c>
      <c r="F97" s="1">
        <v>2</v>
      </c>
      <c r="G97" s="1">
        <v>3</v>
      </c>
      <c r="H97" s="1">
        <v>4</v>
      </c>
      <c r="I97" s="1">
        <v>5</v>
      </c>
      <c r="J97" s="1">
        <v>6</v>
      </c>
      <c r="K97" s="1">
        <v>7</v>
      </c>
      <c r="L97" s="1">
        <v>8</v>
      </c>
      <c r="M97" s="1">
        <v>9</v>
      </c>
      <c r="N97" s="1">
        <v>10</v>
      </c>
      <c r="O97" s="1">
        <v>11</v>
      </c>
      <c r="P97" s="1">
        <v>12</v>
      </c>
      <c r="Q97" s="1">
        <v>13</v>
      </c>
      <c r="R97" s="1">
        <v>14</v>
      </c>
      <c r="S97" s="1">
        <v>15</v>
      </c>
      <c r="T97" s="1">
        <v>16</v>
      </c>
      <c r="U97" s="1">
        <v>17</v>
      </c>
      <c r="V97" s="20" t="s">
        <v>88</v>
      </c>
      <c r="X97">
        <f aca="true" t="shared" si="24" ref="X97:AN97">+E106</f>
        <v>4</v>
      </c>
      <c r="Y97">
        <f t="shared" si="24"/>
        <v>6</v>
      </c>
      <c r="Z97">
        <f t="shared" si="24"/>
        <v>0</v>
      </c>
      <c r="AA97">
        <f t="shared" si="24"/>
        <v>0</v>
      </c>
      <c r="AB97">
        <f t="shared" si="24"/>
        <v>0</v>
      </c>
      <c r="AC97">
        <f t="shared" si="24"/>
        <v>0</v>
      </c>
      <c r="AD97">
        <f t="shared" si="24"/>
        <v>0</v>
      </c>
      <c r="AE97">
        <f t="shared" si="24"/>
        <v>0</v>
      </c>
      <c r="AF97">
        <f t="shared" si="24"/>
        <v>0</v>
      </c>
      <c r="AG97">
        <f t="shared" si="24"/>
        <v>0</v>
      </c>
      <c r="AH97">
        <f t="shared" si="24"/>
        <v>0</v>
      </c>
      <c r="AI97">
        <f t="shared" si="24"/>
        <v>0</v>
      </c>
      <c r="AJ97">
        <f t="shared" si="24"/>
        <v>0</v>
      </c>
      <c r="AK97">
        <f t="shared" si="24"/>
        <v>0</v>
      </c>
      <c r="AL97">
        <f t="shared" si="24"/>
        <v>0</v>
      </c>
      <c r="AM97">
        <f t="shared" si="24"/>
        <v>0</v>
      </c>
      <c r="AN97">
        <f t="shared" si="24"/>
        <v>0</v>
      </c>
      <c r="AO97">
        <f>+V107</f>
        <v>0</v>
      </c>
    </row>
    <row r="98" spans="1:22" ht="12.75">
      <c r="A98">
        <f>+SUM(A85:A97)+1</f>
        <v>9</v>
      </c>
      <c r="C98" s="9" t="s">
        <v>4</v>
      </c>
      <c r="D98" s="3" t="str">
        <f>VLOOKUP(C97,'Entries - DATA'!$A$4:$S$43,11)</f>
        <v>New York GIANTS</v>
      </c>
      <c r="E98" s="19">
        <f>VLOOKUP($D98,'Team - Wins CALC'!$C$22:$U$53,E$1+2,FALSE)</f>
        <v>1</v>
      </c>
      <c r="F98" s="19">
        <f>VLOOKUP($D98,'Team - Wins CALC'!$C$22:$U$53,F$1+2,FALSE)</f>
        <v>1</v>
      </c>
      <c r="G98" s="19">
        <f>VLOOKUP($D98,'Team - Wins CALC'!$C$22:$U$53,G$1+2,FALSE)</f>
        <v>0</v>
      </c>
      <c r="H98" s="19">
        <f>VLOOKUP($D98,'Team - Wins CALC'!$C$22:$U$53,H$1+2,FALSE)</f>
        <v>0</v>
      </c>
      <c r="I98" s="19">
        <f>VLOOKUP($D98,'Team - Wins CALC'!$C$22:$U$53,I$1+2,FALSE)</f>
        <v>0</v>
      </c>
      <c r="J98" s="19">
        <f>VLOOKUP($D98,'Team - Wins CALC'!$C$22:$U$53,J$1+2,FALSE)</f>
        <v>0</v>
      </c>
      <c r="K98" s="19">
        <f>VLOOKUP($D98,'Team - Wins CALC'!$C$22:$U$53,K$1+2,FALSE)</f>
        <v>0</v>
      </c>
      <c r="L98" s="19">
        <f>VLOOKUP($D98,'Team - Wins CALC'!$C$22:$U$53,L$1+2,FALSE)</f>
        <v>0</v>
      </c>
      <c r="M98" s="19">
        <f>VLOOKUP($D98,'Team - Wins CALC'!$C$22:$U$53,M$1+2,FALSE)</f>
        <v>0</v>
      </c>
      <c r="N98" s="19">
        <f>VLOOKUP($D98,'Team - Wins CALC'!$C$22:$U$53,N$1+2,FALSE)</f>
        <v>0</v>
      </c>
      <c r="O98" s="19">
        <f>VLOOKUP($D98,'Team - Wins CALC'!$C$22:$U$53,O$1+2,FALSE)</f>
        <v>0</v>
      </c>
      <c r="P98" s="19">
        <f>VLOOKUP($D98,'Team - Wins CALC'!$C$22:$U$53,P$1+2,FALSE)</f>
        <v>0</v>
      </c>
      <c r="Q98" s="19">
        <f>VLOOKUP($D98,'Team - Wins CALC'!$C$22:$U$53,Q$1+2,FALSE)</f>
        <v>0</v>
      </c>
      <c r="R98" s="19">
        <f>VLOOKUP($D98,'Team - Wins CALC'!$C$22:$U$53,R$1+2,FALSE)</f>
        <v>0</v>
      </c>
      <c r="S98" s="19">
        <f>VLOOKUP($D98,'Team - Wins CALC'!$C$22:$U$53,S$1+2,FALSE)</f>
        <v>0</v>
      </c>
      <c r="T98" s="19">
        <f>VLOOKUP($D98,'Team - Wins CALC'!$C$22:$U$53,T$1+2,FALSE)</f>
        <v>0</v>
      </c>
      <c r="U98" s="19">
        <f>VLOOKUP($D98,'Team - Wins CALC'!$C$22:$U$53,U$1+2,FALSE)</f>
        <v>0</v>
      </c>
      <c r="V98" s="21">
        <f>SUM(E98:U98)</f>
        <v>2</v>
      </c>
    </row>
    <row r="99" spans="3:22" ht="12.75">
      <c r="C99" s="10"/>
      <c r="D99" s="3" t="str">
        <f>VLOOKUP(C97,'Entries - DATA'!$A$4:$S$43,12)</f>
        <v>Dallas COWBOYS</v>
      </c>
      <c r="E99" s="19">
        <f>VLOOKUP($D99,'Team - Wins CALC'!$C$22:$U$53,E$1+2,FALSE)</f>
        <v>1</v>
      </c>
      <c r="F99" s="19">
        <f>VLOOKUP($D99,'Team - Wins CALC'!$C$22:$U$53,F$1+2,FALSE)</f>
        <v>1</v>
      </c>
      <c r="G99" s="19">
        <f>VLOOKUP($D99,'Team - Wins CALC'!$C$22:$U$53,G$1+2,FALSE)</f>
        <v>0</v>
      </c>
      <c r="H99" s="19">
        <f>VLOOKUP($D99,'Team - Wins CALC'!$C$22:$U$53,H$1+2,FALSE)</f>
        <v>0</v>
      </c>
      <c r="I99" s="19">
        <f>VLOOKUP($D99,'Team - Wins CALC'!$C$22:$U$53,I$1+2,FALSE)</f>
        <v>0</v>
      </c>
      <c r="J99" s="19">
        <f>VLOOKUP($D99,'Team - Wins CALC'!$C$22:$U$53,J$1+2,FALSE)</f>
        <v>0</v>
      </c>
      <c r="K99" s="19">
        <f>VLOOKUP($D99,'Team - Wins CALC'!$C$22:$U$53,K$1+2,FALSE)</f>
        <v>0</v>
      </c>
      <c r="L99" s="19">
        <f>VLOOKUP($D99,'Team - Wins CALC'!$C$22:$U$53,L$1+2,FALSE)</f>
        <v>0</v>
      </c>
      <c r="M99" s="19">
        <f>VLOOKUP($D99,'Team - Wins CALC'!$C$22:$U$53,M$1+2,FALSE)</f>
        <v>0</v>
      </c>
      <c r="N99" s="19">
        <f>VLOOKUP($D99,'Team - Wins CALC'!$C$22:$U$53,N$1+2,FALSE)</f>
        <v>0</v>
      </c>
      <c r="O99" s="19">
        <f>VLOOKUP($D99,'Team - Wins CALC'!$C$22:$U$53,O$1+2,FALSE)</f>
        <v>0</v>
      </c>
      <c r="P99" s="19">
        <f>VLOOKUP($D99,'Team - Wins CALC'!$C$22:$U$53,P$1+2,FALSE)</f>
        <v>0</v>
      </c>
      <c r="Q99" s="19">
        <f>VLOOKUP($D99,'Team - Wins CALC'!$C$22:$U$53,Q$1+2,FALSE)</f>
        <v>0</v>
      </c>
      <c r="R99" s="19">
        <f>VLOOKUP($D99,'Team - Wins CALC'!$C$22:$U$53,R$1+2,FALSE)</f>
        <v>0</v>
      </c>
      <c r="S99" s="19">
        <f>VLOOKUP($D99,'Team - Wins CALC'!$C$22:$U$53,S$1+2,FALSE)</f>
        <v>0</v>
      </c>
      <c r="T99" s="19">
        <f>VLOOKUP($D99,'Team - Wins CALC'!$C$22:$U$53,T$1+2,FALSE)</f>
        <v>0</v>
      </c>
      <c r="U99" s="19">
        <f>VLOOKUP($D99,'Team - Wins CALC'!$C$22:$U$53,U$1+2,FALSE)</f>
        <v>0</v>
      </c>
      <c r="V99" s="22">
        <f aca="true" t="shared" si="25" ref="V99:V106">SUM(E99:U99)</f>
        <v>2</v>
      </c>
    </row>
    <row r="100" spans="1:22" ht="12.75">
      <c r="A100" s="15"/>
      <c r="C100" s="10"/>
      <c r="D100" s="3" t="str">
        <f>VLOOKUP(C97,'Entries - DATA'!$A$4:$S$43,13)</f>
        <v>San Francisco 49ERS</v>
      </c>
      <c r="E100" s="19">
        <f>VLOOKUP($D100,'Team - Wins CALC'!$C$22:$U$53,E$1+2,FALSE)</f>
        <v>0</v>
      </c>
      <c r="F100" s="19">
        <f>VLOOKUP($D100,'Team - Wins CALC'!$C$22:$U$53,F$1+2,FALSE)</f>
        <v>1</v>
      </c>
      <c r="G100" s="19">
        <f>VLOOKUP($D100,'Team - Wins CALC'!$C$22:$U$53,G$1+2,FALSE)</f>
        <v>0</v>
      </c>
      <c r="H100" s="19">
        <f>VLOOKUP($D100,'Team - Wins CALC'!$C$22:$U$53,H$1+2,FALSE)</f>
        <v>0</v>
      </c>
      <c r="I100" s="19">
        <f>VLOOKUP($D100,'Team - Wins CALC'!$C$22:$U$53,I$1+2,FALSE)</f>
        <v>0</v>
      </c>
      <c r="J100" s="19">
        <f>VLOOKUP($D100,'Team - Wins CALC'!$C$22:$U$53,J$1+2,FALSE)</f>
        <v>0</v>
      </c>
      <c r="K100" s="19">
        <f>VLOOKUP($D100,'Team - Wins CALC'!$C$22:$U$53,K$1+2,FALSE)</f>
        <v>0</v>
      </c>
      <c r="L100" s="19">
        <f>VLOOKUP($D100,'Team - Wins CALC'!$C$22:$U$53,L$1+2,FALSE)</f>
        <v>0</v>
      </c>
      <c r="M100" s="19">
        <f>VLOOKUP($D100,'Team - Wins CALC'!$C$22:$U$53,M$1+2,FALSE)</f>
        <v>0</v>
      </c>
      <c r="N100" s="19">
        <f>VLOOKUP($D100,'Team - Wins CALC'!$C$22:$U$53,N$1+2,FALSE)</f>
        <v>0</v>
      </c>
      <c r="O100" s="19">
        <f>VLOOKUP($D100,'Team - Wins CALC'!$C$22:$U$53,O$1+2,FALSE)</f>
        <v>0</v>
      </c>
      <c r="P100" s="19">
        <f>VLOOKUP($D100,'Team - Wins CALC'!$C$22:$U$53,P$1+2,FALSE)</f>
        <v>0</v>
      </c>
      <c r="Q100" s="19">
        <f>VLOOKUP($D100,'Team - Wins CALC'!$C$22:$U$53,Q$1+2,FALSE)</f>
        <v>0</v>
      </c>
      <c r="R100" s="19">
        <f>VLOOKUP($D100,'Team - Wins CALC'!$C$22:$U$53,R$1+2,FALSE)</f>
        <v>0</v>
      </c>
      <c r="S100" s="19">
        <f>VLOOKUP($D100,'Team - Wins CALC'!$C$22:$U$53,S$1+2,FALSE)</f>
        <v>0</v>
      </c>
      <c r="T100" s="19">
        <f>VLOOKUP($D100,'Team - Wins CALC'!$C$22:$U$53,T$1+2,FALSE)</f>
        <v>0</v>
      </c>
      <c r="U100" s="19">
        <f>VLOOKUP($D100,'Team - Wins CALC'!$C$22:$U$53,U$1+2,FALSE)</f>
        <v>0</v>
      </c>
      <c r="V100" s="22">
        <f t="shared" si="25"/>
        <v>1</v>
      </c>
    </row>
    <row r="101" spans="3:22" ht="12.75">
      <c r="C101" s="11"/>
      <c r="D101" s="3" t="str">
        <f>VLOOKUP(C97,'Entries - DATA'!$A$4:$S$43,14)</f>
        <v>Carolina PANTHERS</v>
      </c>
      <c r="E101" s="19">
        <f>VLOOKUP($D101,'Team - Wins CALC'!$C$22:$U$53,E$1+2,FALSE)</f>
        <v>1</v>
      </c>
      <c r="F101" s="19">
        <f>VLOOKUP($D101,'Team - Wins CALC'!$C$22:$U$53,F$1+2,FALSE)</f>
        <v>1</v>
      </c>
      <c r="G101" s="19">
        <f>VLOOKUP($D101,'Team - Wins CALC'!$C$22:$U$53,G$1+2,FALSE)</f>
        <v>0</v>
      </c>
      <c r="H101" s="19">
        <f>VLOOKUP($D101,'Team - Wins CALC'!$C$22:$U$53,H$1+2,FALSE)</f>
        <v>0</v>
      </c>
      <c r="I101" s="19">
        <f>VLOOKUP($D101,'Team - Wins CALC'!$C$22:$U$53,I$1+2,FALSE)</f>
        <v>0</v>
      </c>
      <c r="J101" s="19">
        <f>VLOOKUP($D101,'Team - Wins CALC'!$C$22:$U$53,J$1+2,FALSE)</f>
        <v>0</v>
      </c>
      <c r="K101" s="19">
        <f>VLOOKUP($D101,'Team - Wins CALC'!$C$22:$U$53,K$1+2,FALSE)</f>
        <v>0</v>
      </c>
      <c r="L101" s="19">
        <f>VLOOKUP($D101,'Team - Wins CALC'!$C$22:$U$53,L$1+2,FALSE)</f>
        <v>0</v>
      </c>
      <c r="M101" s="19">
        <f>VLOOKUP($D101,'Team - Wins CALC'!$C$22:$U$53,M$1+2,FALSE)</f>
        <v>0</v>
      </c>
      <c r="N101" s="19">
        <f>VLOOKUP($D101,'Team - Wins CALC'!$C$22:$U$53,N$1+2,FALSE)</f>
        <v>0</v>
      </c>
      <c r="O101" s="19">
        <f>VLOOKUP($D101,'Team - Wins CALC'!$C$22:$U$53,O$1+2,FALSE)</f>
        <v>0</v>
      </c>
      <c r="P101" s="19">
        <f>VLOOKUP($D101,'Team - Wins CALC'!$C$22:$U$53,P$1+2,FALSE)</f>
        <v>0</v>
      </c>
      <c r="Q101" s="19">
        <f>VLOOKUP($D101,'Team - Wins CALC'!$C$22:$U$53,Q$1+2,FALSE)</f>
        <v>0</v>
      </c>
      <c r="R101" s="19">
        <f>VLOOKUP($D101,'Team - Wins CALC'!$C$22:$U$53,R$1+2,FALSE)</f>
        <v>0</v>
      </c>
      <c r="S101" s="19">
        <f>VLOOKUP($D101,'Team - Wins CALC'!$C$22:$U$53,S$1+2,FALSE)</f>
        <v>0</v>
      </c>
      <c r="T101" s="19">
        <f>VLOOKUP($D101,'Team - Wins CALC'!$C$22:$U$53,T$1+2,FALSE)</f>
        <v>0</v>
      </c>
      <c r="U101" s="19">
        <f>VLOOKUP($D101,'Team - Wins CALC'!$C$22:$U$53,U$1+2,FALSE)</f>
        <v>0</v>
      </c>
      <c r="V101" s="22">
        <f t="shared" si="25"/>
        <v>2</v>
      </c>
    </row>
    <row r="102" spans="3:22" ht="12.75">
      <c r="C102" s="9" t="s">
        <v>6</v>
      </c>
      <c r="D102" s="3" t="str">
        <f>VLOOKUP(C97,'Entries - DATA'!$A$4:$S$43,15)</f>
        <v>San Diego CHARGERS</v>
      </c>
      <c r="E102" s="19">
        <f>VLOOKUP($D102,'Team - Wins CALC'!$C$22:$U$53,E$1+2,FALSE)</f>
        <v>0</v>
      </c>
      <c r="F102" s="19">
        <f>VLOOKUP($D102,'Team - Wins CALC'!$C$22:$U$53,F$1+2,FALSE)</f>
        <v>0</v>
      </c>
      <c r="G102" s="19">
        <f>VLOOKUP($D102,'Team - Wins CALC'!$C$22:$U$53,G$1+2,FALSE)</f>
        <v>0</v>
      </c>
      <c r="H102" s="19">
        <f>VLOOKUP($D102,'Team - Wins CALC'!$C$22:$U$53,H$1+2,FALSE)</f>
        <v>0</v>
      </c>
      <c r="I102" s="19">
        <f>VLOOKUP($D102,'Team - Wins CALC'!$C$22:$U$53,I$1+2,FALSE)</f>
        <v>0</v>
      </c>
      <c r="J102" s="19">
        <f>VLOOKUP($D102,'Team - Wins CALC'!$C$22:$U$53,J$1+2,FALSE)</f>
        <v>0</v>
      </c>
      <c r="K102" s="19">
        <f>VLOOKUP($D102,'Team - Wins CALC'!$C$22:$U$53,K$1+2,FALSE)</f>
        <v>0</v>
      </c>
      <c r="L102" s="19">
        <f>VLOOKUP($D102,'Team - Wins CALC'!$C$22:$U$53,L$1+2,FALSE)</f>
        <v>0</v>
      </c>
      <c r="M102" s="19">
        <f>VLOOKUP($D102,'Team - Wins CALC'!$C$22:$U$53,M$1+2,FALSE)</f>
        <v>0</v>
      </c>
      <c r="N102" s="19">
        <f>VLOOKUP($D102,'Team - Wins CALC'!$C$22:$U$53,N$1+2,FALSE)</f>
        <v>0</v>
      </c>
      <c r="O102" s="19">
        <f>VLOOKUP($D102,'Team - Wins CALC'!$C$22:$U$53,O$1+2,FALSE)</f>
        <v>0</v>
      </c>
      <c r="P102" s="19">
        <f>VLOOKUP($D102,'Team - Wins CALC'!$C$22:$U$53,P$1+2,FALSE)</f>
        <v>0</v>
      </c>
      <c r="Q102" s="19">
        <f>VLOOKUP($D102,'Team - Wins CALC'!$C$22:$U$53,Q$1+2,FALSE)</f>
        <v>0</v>
      </c>
      <c r="R102" s="19">
        <f>VLOOKUP($D102,'Team - Wins CALC'!$C$22:$U$53,R$1+2,FALSE)</f>
        <v>0</v>
      </c>
      <c r="S102" s="19">
        <f>VLOOKUP($D102,'Team - Wins CALC'!$C$22:$U$53,S$1+2,FALSE)</f>
        <v>0</v>
      </c>
      <c r="T102" s="19">
        <f>VLOOKUP($D102,'Team - Wins CALC'!$C$22:$U$53,T$1+2,FALSE)</f>
        <v>0</v>
      </c>
      <c r="U102" s="19">
        <f>VLOOKUP($D102,'Team - Wins CALC'!$C$22:$U$53,U$1+2,FALSE)</f>
        <v>0</v>
      </c>
      <c r="V102" s="22">
        <f t="shared" si="25"/>
        <v>0</v>
      </c>
    </row>
    <row r="103" spans="3:22" ht="12.75">
      <c r="C103" s="10"/>
      <c r="D103" s="3" t="str">
        <f>VLOOKUP(C97,'Entries - DATA'!$A$4:$S$43,16)</f>
        <v>Indianapolis COLTS</v>
      </c>
      <c r="E103" s="19">
        <f>VLOOKUP($D103,'Team - Wins CALC'!$C$22:$U$53,E$1+2,FALSE)</f>
        <v>0</v>
      </c>
      <c r="F103" s="19">
        <f>VLOOKUP($D103,'Team - Wins CALC'!$C$22:$U$53,F$1+2,FALSE)</f>
        <v>1</v>
      </c>
      <c r="G103" s="19">
        <f>VLOOKUP($D103,'Team - Wins CALC'!$C$22:$U$53,G$1+2,FALSE)</f>
        <v>0</v>
      </c>
      <c r="H103" s="19">
        <f>VLOOKUP($D103,'Team - Wins CALC'!$C$22:$U$53,H$1+2,FALSE)</f>
        <v>0</v>
      </c>
      <c r="I103" s="19">
        <f>VLOOKUP($D103,'Team - Wins CALC'!$C$22:$U$53,I$1+2,FALSE)</f>
        <v>0</v>
      </c>
      <c r="J103" s="19">
        <f>VLOOKUP($D103,'Team - Wins CALC'!$C$22:$U$53,J$1+2,FALSE)</f>
        <v>0</v>
      </c>
      <c r="K103" s="19">
        <f>VLOOKUP($D103,'Team - Wins CALC'!$C$22:$U$53,K$1+2,FALSE)</f>
        <v>0</v>
      </c>
      <c r="L103" s="19">
        <f>VLOOKUP($D103,'Team - Wins CALC'!$C$22:$U$53,L$1+2,FALSE)</f>
        <v>0</v>
      </c>
      <c r="M103" s="19">
        <f>VLOOKUP($D103,'Team - Wins CALC'!$C$22:$U$53,M$1+2,FALSE)</f>
        <v>0</v>
      </c>
      <c r="N103" s="19">
        <f>VLOOKUP($D103,'Team - Wins CALC'!$C$22:$U$53,N$1+2,FALSE)</f>
        <v>0</v>
      </c>
      <c r="O103" s="19">
        <f>VLOOKUP($D103,'Team - Wins CALC'!$C$22:$U$53,O$1+2,FALSE)</f>
        <v>0</v>
      </c>
      <c r="P103" s="19">
        <f>VLOOKUP($D103,'Team - Wins CALC'!$C$22:$U$53,P$1+2,FALSE)</f>
        <v>0</v>
      </c>
      <c r="Q103" s="19">
        <f>VLOOKUP($D103,'Team - Wins CALC'!$C$22:$U$53,Q$1+2,FALSE)</f>
        <v>0</v>
      </c>
      <c r="R103" s="19">
        <f>VLOOKUP($D103,'Team - Wins CALC'!$C$22:$U$53,R$1+2,FALSE)</f>
        <v>0</v>
      </c>
      <c r="S103" s="19">
        <f>VLOOKUP($D103,'Team - Wins CALC'!$C$22:$U$53,S$1+2,FALSE)</f>
        <v>0</v>
      </c>
      <c r="T103" s="19">
        <f>VLOOKUP($D103,'Team - Wins CALC'!$C$22:$U$53,T$1+2,FALSE)</f>
        <v>0</v>
      </c>
      <c r="U103" s="19">
        <f>VLOOKUP($D103,'Team - Wins CALC'!$C$22:$U$53,U$1+2,FALSE)</f>
        <v>0</v>
      </c>
      <c r="V103" s="22">
        <f t="shared" si="25"/>
        <v>1</v>
      </c>
    </row>
    <row r="104" spans="3:22" ht="12.75">
      <c r="C104" s="10"/>
      <c r="D104" s="3" t="str">
        <f>VLOOKUP(C97,'Entries - DATA'!$A$4:$S$43,17)</f>
        <v>New England PATRIOTS</v>
      </c>
      <c r="E104" s="19">
        <f>VLOOKUP($D104,'Team - Wins CALC'!$C$22:$U$53,E$1+2,FALSE)</f>
        <v>1</v>
      </c>
      <c r="F104" s="19">
        <f>VLOOKUP($D104,'Team - Wins CALC'!$C$22:$U$53,F$1+2,FALSE)</f>
        <v>1</v>
      </c>
      <c r="G104" s="19">
        <f>VLOOKUP($D104,'Team - Wins CALC'!$C$22:$U$53,G$1+2,FALSE)</f>
        <v>0</v>
      </c>
      <c r="H104" s="19">
        <f>VLOOKUP($D104,'Team - Wins CALC'!$C$22:$U$53,H$1+2,FALSE)</f>
        <v>0</v>
      </c>
      <c r="I104" s="19">
        <f>VLOOKUP($D104,'Team - Wins CALC'!$C$22:$U$53,I$1+2,FALSE)</f>
        <v>0</v>
      </c>
      <c r="J104" s="19">
        <f>VLOOKUP($D104,'Team - Wins CALC'!$C$22:$U$53,J$1+2,FALSE)</f>
        <v>0</v>
      </c>
      <c r="K104" s="19">
        <f>VLOOKUP($D104,'Team - Wins CALC'!$C$22:$U$53,K$1+2,FALSE)</f>
        <v>0</v>
      </c>
      <c r="L104" s="19">
        <f>VLOOKUP($D104,'Team - Wins CALC'!$C$22:$U$53,L$1+2,FALSE)</f>
        <v>0</v>
      </c>
      <c r="M104" s="19">
        <f>VLOOKUP($D104,'Team - Wins CALC'!$C$22:$U$53,M$1+2,FALSE)</f>
        <v>0</v>
      </c>
      <c r="N104" s="19">
        <f>VLOOKUP($D104,'Team - Wins CALC'!$C$22:$U$53,N$1+2,FALSE)</f>
        <v>0</v>
      </c>
      <c r="O104" s="19">
        <f>VLOOKUP($D104,'Team - Wins CALC'!$C$22:$U$53,O$1+2,FALSE)</f>
        <v>0</v>
      </c>
      <c r="P104" s="19">
        <f>VLOOKUP($D104,'Team - Wins CALC'!$C$22:$U$53,P$1+2,FALSE)</f>
        <v>0</v>
      </c>
      <c r="Q104" s="19">
        <f>VLOOKUP($D104,'Team - Wins CALC'!$C$22:$U$53,Q$1+2,FALSE)</f>
        <v>0</v>
      </c>
      <c r="R104" s="19">
        <f>VLOOKUP($D104,'Team - Wins CALC'!$C$22:$U$53,R$1+2,FALSE)</f>
        <v>0</v>
      </c>
      <c r="S104" s="19">
        <f>VLOOKUP($D104,'Team - Wins CALC'!$C$22:$U$53,S$1+2,FALSE)</f>
        <v>0</v>
      </c>
      <c r="T104" s="19">
        <f>VLOOKUP($D104,'Team - Wins CALC'!$C$22:$U$53,T$1+2,FALSE)</f>
        <v>0</v>
      </c>
      <c r="U104" s="19">
        <f>VLOOKUP($D104,'Team - Wins CALC'!$C$22:$U$53,U$1+2,FALSE)</f>
        <v>0</v>
      </c>
      <c r="V104" s="22">
        <f t="shared" si="25"/>
        <v>2</v>
      </c>
    </row>
    <row r="105" spans="3:22" ht="13.5" thickBot="1">
      <c r="C105" s="11"/>
      <c r="D105" s="3" t="str">
        <f>VLOOKUP(C97,'Entries - DATA'!$A$4:$S$43,18)</f>
        <v>Jacksonville JAGUARS</v>
      </c>
      <c r="E105" s="19">
        <f>VLOOKUP($D105,'Team - Wins CALC'!$C$22:$U$53,E$1+2,FALSE)</f>
        <v>0</v>
      </c>
      <c r="F105" s="19">
        <f>VLOOKUP($D105,'Team - Wins CALC'!$C$22:$U$53,F$1+2,FALSE)</f>
        <v>0</v>
      </c>
      <c r="G105" s="19">
        <f>VLOOKUP($D105,'Team - Wins CALC'!$C$22:$U$53,G$1+2,FALSE)</f>
        <v>0</v>
      </c>
      <c r="H105" s="19">
        <f>VLOOKUP($D105,'Team - Wins CALC'!$C$22:$U$53,H$1+2,FALSE)</f>
        <v>0</v>
      </c>
      <c r="I105" s="19">
        <f>VLOOKUP($D105,'Team - Wins CALC'!$C$22:$U$53,I$1+2,FALSE)</f>
        <v>0</v>
      </c>
      <c r="J105" s="19">
        <f>VLOOKUP($D105,'Team - Wins CALC'!$C$22:$U$53,J$1+2,FALSE)</f>
        <v>0</v>
      </c>
      <c r="K105" s="19">
        <f>VLOOKUP($D105,'Team - Wins CALC'!$C$22:$U$53,K$1+2,FALSE)</f>
        <v>0</v>
      </c>
      <c r="L105" s="19">
        <f>VLOOKUP($D105,'Team - Wins CALC'!$C$22:$U$53,L$1+2,FALSE)</f>
        <v>0</v>
      </c>
      <c r="M105" s="19">
        <f>VLOOKUP($D105,'Team - Wins CALC'!$C$22:$U$53,M$1+2,FALSE)</f>
        <v>0</v>
      </c>
      <c r="N105" s="19">
        <f>VLOOKUP($D105,'Team - Wins CALC'!$C$22:$U$53,N$1+2,FALSE)</f>
        <v>0</v>
      </c>
      <c r="O105" s="19">
        <f>VLOOKUP($D105,'Team - Wins CALC'!$C$22:$U$53,O$1+2,FALSE)</f>
        <v>0</v>
      </c>
      <c r="P105" s="19">
        <f>VLOOKUP($D105,'Team - Wins CALC'!$C$22:$U$53,P$1+2,FALSE)</f>
        <v>0</v>
      </c>
      <c r="Q105" s="19">
        <f>VLOOKUP($D105,'Team - Wins CALC'!$C$22:$U$53,Q$1+2,FALSE)</f>
        <v>0</v>
      </c>
      <c r="R105" s="19">
        <f>VLOOKUP($D105,'Team - Wins CALC'!$C$22:$U$53,R$1+2,FALSE)</f>
        <v>0</v>
      </c>
      <c r="S105" s="19">
        <f>VLOOKUP($D105,'Team - Wins CALC'!$C$22:$U$53,S$1+2,FALSE)</f>
        <v>0</v>
      </c>
      <c r="T105" s="19">
        <f>VLOOKUP($D105,'Team - Wins CALC'!$C$22:$U$53,T$1+2,FALSE)</f>
        <v>0</v>
      </c>
      <c r="U105" s="19">
        <f>VLOOKUP($D105,'Team - Wins CALC'!$C$22:$U$53,U$1+2,FALSE)</f>
        <v>0</v>
      </c>
      <c r="V105" s="23">
        <f t="shared" si="25"/>
        <v>0</v>
      </c>
    </row>
    <row r="106" spans="3:41" ht="13.5" thickBot="1">
      <c r="C106" s="17"/>
      <c r="D106" s="18" t="s">
        <v>86</v>
      </c>
      <c r="E106" s="16">
        <f>SUM(E98:E105)</f>
        <v>4</v>
      </c>
      <c r="F106" s="13">
        <f aca="true" t="shared" si="26" ref="F106:U106">SUM(F98:F105)</f>
        <v>6</v>
      </c>
      <c r="G106" s="13">
        <f t="shared" si="26"/>
        <v>0</v>
      </c>
      <c r="H106" s="13">
        <f t="shared" si="26"/>
        <v>0</v>
      </c>
      <c r="I106" s="13">
        <f t="shared" si="26"/>
        <v>0</v>
      </c>
      <c r="J106" s="13">
        <f t="shared" si="26"/>
        <v>0</v>
      </c>
      <c r="K106" s="13">
        <f t="shared" si="26"/>
        <v>0</v>
      </c>
      <c r="L106" s="13">
        <f t="shared" si="26"/>
        <v>0</v>
      </c>
      <c r="M106" s="13">
        <f t="shared" si="26"/>
        <v>0</v>
      </c>
      <c r="N106" s="13">
        <f t="shared" si="26"/>
        <v>0</v>
      </c>
      <c r="O106" s="13">
        <f t="shared" si="26"/>
        <v>0</v>
      </c>
      <c r="P106" s="13">
        <f t="shared" si="26"/>
        <v>0</v>
      </c>
      <c r="Q106" s="13">
        <f t="shared" si="26"/>
        <v>0</v>
      </c>
      <c r="R106" s="13">
        <f t="shared" si="26"/>
        <v>0</v>
      </c>
      <c r="S106" s="13">
        <f t="shared" si="26"/>
        <v>0</v>
      </c>
      <c r="T106" s="13">
        <f t="shared" si="26"/>
        <v>0</v>
      </c>
      <c r="U106" s="14">
        <f t="shared" si="26"/>
        <v>0</v>
      </c>
      <c r="V106" s="24">
        <f t="shared" si="25"/>
        <v>10</v>
      </c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3:41" s="20" customFormat="1" ht="22.5" customHeight="1">
      <c r="C107" s="34" t="s">
        <v>87</v>
      </c>
      <c r="D107" s="31" t="str">
        <f>VLOOKUP(C97,'Entries - DATA'!$A$4:$S$43,19)</f>
        <v>Houston TEXANS</v>
      </c>
      <c r="E107" s="35">
        <f>VLOOKUP($D107,'Team - Wins CALC'!$C$22:$U$53,E$1+2,FALSE)</f>
        <v>0</v>
      </c>
      <c r="F107" s="35">
        <f>VLOOKUP($D107,'Team - Wins CALC'!$C$22:$U$53,F$1+2,FALSE)</f>
        <v>0</v>
      </c>
      <c r="G107" s="35">
        <f>VLOOKUP($D107,'Team - Wins CALC'!$C$22:$U$53,G$1+2,FALSE)</f>
        <v>0</v>
      </c>
      <c r="H107" s="35">
        <f>VLOOKUP($D107,'Team - Wins CALC'!$C$22:$U$53,H$1+2,FALSE)</f>
        <v>0</v>
      </c>
      <c r="I107" s="35">
        <f>VLOOKUP($D107,'Team - Wins CALC'!$C$22:$U$53,I$1+2,FALSE)</f>
        <v>0</v>
      </c>
      <c r="J107" s="35">
        <f>VLOOKUP($D107,'Team - Wins CALC'!$C$22:$U$53,J$1+2,FALSE)</f>
        <v>0</v>
      </c>
      <c r="K107" s="35">
        <f>VLOOKUP($D107,'Team - Wins CALC'!$C$22:$U$53,K$1+2,FALSE)</f>
        <v>0</v>
      </c>
      <c r="L107" s="35">
        <f>VLOOKUP($D107,'Team - Wins CALC'!$C$22:$U$53,L$1+2,FALSE)</f>
        <v>0</v>
      </c>
      <c r="M107" s="35">
        <f>VLOOKUP($D107,'Team - Wins CALC'!$C$22:$U$53,M$1+2,FALSE)</f>
        <v>0</v>
      </c>
      <c r="N107" s="35">
        <f>VLOOKUP($D107,'Team - Wins CALC'!$C$22:$U$53,N$1+2,FALSE)</f>
        <v>0</v>
      </c>
      <c r="O107" s="35">
        <f>VLOOKUP($D107,'Team - Wins CALC'!$C$22:$U$53,O$1+2,FALSE)</f>
        <v>0</v>
      </c>
      <c r="P107" s="35">
        <f>VLOOKUP($D107,'Team - Wins CALC'!$C$22:$U$53,P$1+2,FALSE)</f>
        <v>0</v>
      </c>
      <c r="Q107" s="35">
        <f>VLOOKUP($D107,'Team - Wins CALC'!$C$22:$U$53,Q$1+2,FALSE)</f>
        <v>0</v>
      </c>
      <c r="R107" s="35">
        <f>VLOOKUP($D107,'Team - Wins CALC'!$C$22:$U$53,R$1+2,FALSE)</f>
        <v>0</v>
      </c>
      <c r="S107" s="35">
        <f>VLOOKUP($D107,'Team - Wins CALC'!$C$22:$U$53,S$1+2,FALSE)</f>
        <v>0</v>
      </c>
      <c r="T107" s="35">
        <f>VLOOKUP($D107,'Team - Wins CALC'!$C$22:$U$53,T$1+2,FALSE)</f>
        <v>0</v>
      </c>
      <c r="U107" s="35">
        <f>VLOOKUP($D107,'Team - Wins CALC'!$C$22:$U$53,U$1+2,FALSE)</f>
        <v>0</v>
      </c>
      <c r="V107" s="25">
        <f>SUM(E107:U107)</f>
        <v>0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4:41" ht="12.75">
      <c r="X108" s="1">
        <v>1</v>
      </c>
      <c r="Y108" s="1">
        <v>2</v>
      </c>
      <c r="Z108" s="1">
        <v>3</v>
      </c>
      <c r="AA108" s="1">
        <v>4</v>
      </c>
      <c r="AB108" s="1">
        <v>5</v>
      </c>
      <c r="AC108" s="1">
        <v>6</v>
      </c>
      <c r="AD108" s="1">
        <v>7</v>
      </c>
      <c r="AE108" s="1">
        <v>8</v>
      </c>
      <c r="AF108" s="1">
        <v>9</v>
      </c>
      <c r="AG108" s="1">
        <v>10</v>
      </c>
      <c r="AH108" s="1">
        <v>11</v>
      </c>
      <c r="AI108" s="1">
        <v>12</v>
      </c>
      <c r="AJ108" s="1">
        <v>13</v>
      </c>
      <c r="AK108" s="1">
        <v>14</v>
      </c>
      <c r="AL108" s="1">
        <v>15</v>
      </c>
      <c r="AM108" s="1">
        <v>16</v>
      </c>
      <c r="AN108" s="1">
        <v>17</v>
      </c>
      <c r="AO108" s="15" t="s">
        <v>92</v>
      </c>
    </row>
    <row r="109" spans="3:41" ht="13.5" thickBot="1">
      <c r="C109" t="str">
        <f ca="1">INDIRECT("'Entries - DATA'!"&amp;"A"&amp;A110+3)</f>
        <v>Fox</v>
      </c>
      <c r="E109" s="1">
        <v>1</v>
      </c>
      <c r="F109" s="1">
        <v>2</v>
      </c>
      <c r="G109" s="1">
        <v>3</v>
      </c>
      <c r="H109" s="1">
        <v>4</v>
      </c>
      <c r="I109" s="1">
        <v>5</v>
      </c>
      <c r="J109" s="1">
        <v>6</v>
      </c>
      <c r="K109" s="1">
        <v>7</v>
      </c>
      <c r="L109" s="1">
        <v>8</v>
      </c>
      <c r="M109" s="1">
        <v>9</v>
      </c>
      <c r="N109" s="1">
        <v>10</v>
      </c>
      <c r="O109" s="1">
        <v>11</v>
      </c>
      <c r="P109" s="1">
        <v>12</v>
      </c>
      <c r="Q109" s="1">
        <v>13</v>
      </c>
      <c r="R109" s="1">
        <v>14</v>
      </c>
      <c r="S109" s="1">
        <v>15</v>
      </c>
      <c r="T109" s="1">
        <v>16</v>
      </c>
      <c r="U109" s="1">
        <v>17</v>
      </c>
      <c r="V109" s="20" t="s">
        <v>88</v>
      </c>
      <c r="X109">
        <f aca="true" t="shared" si="27" ref="X109:AN109">+E118</f>
        <v>3</v>
      </c>
      <c r="Y109">
        <f t="shared" si="27"/>
        <v>5</v>
      </c>
      <c r="Z109">
        <f t="shared" si="27"/>
        <v>0</v>
      </c>
      <c r="AA109">
        <f t="shared" si="27"/>
        <v>0</v>
      </c>
      <c r="AB109">
        <f t="shared" si="27"/>
        <v>0</v>
      </c>
      <c r="AC109">
        <f t="shared" si="27"/>
        <v>0</v>
      </c>
      <c r="AD109">
        <f t="shared" si="27"/>
        <v>0</v>
      </c>
      <c r="AE109">
        <f t="shared" si="27"/>
        <v>0</v>
      </c>
      <c r="AF109">
        <f t="shared" si="27"/>
        <v>0</v>
      </c>
      <c r="AG109">
        <f t="shared" si="27"/>
        <v>0</v>
      </c>
      <c r="AH109">
        <f t="shared" si="27"/>
        <v>0</v>
      </c>
      <c r="AI109">
        <f t="shared" si="27"/>
        <v>0</v>
      </c>
      <c r="AJ109">
        <f t="shared" si="27"/>
        <v>0</v>
      </c>
      <c r="AK109">
        <f t="shared" si="27"/>
        <v>0</v>
      </c>
      <c r="AL109">
        <f t="shared" si="27"/>
        <v>0</v>
      </c>
      <c r="AM109">
        <f t="shared" si="27"/>
        <v>0</v>
      </c>
      <c r="AN109">
        <f t="shared" si="27"/>
        <v>0</v>
      </c>
      <c r="AO109">
        <f>+V119</f>
        <v>2</v>
      </c>
    </row>
    <row r="110" spans="1:22" ht="12.75">
      <c r="A110">
        <f>+SUM(A97:A109)+1</f>
        <v>10</v>
      </c>
      <c r="C110" s="9" t="s">
        <v>4</v>
      </c>
      <c r="D110" s="3" t="str">
        <f>VLOOKUP(C109,'Entries - DATA'!$A$4:$S$43,11)</f>
        <v>Tampa Bay BUCCANEERS</v>
      </c>
      <c r="E110" s="19">
        <f>VLOOKUP($D110,'Team - Wins CALC'!$C$22:$U$53,E$1+2,FALSE)</f>
        <v>0</v>
      </c>
      <c r="F110" s="19">
        <f>VLOOKUP($D110,'Team - Wins CALC'!$C$22:$U$53,F$1+2,FALSE)</f>
        <v>1</v>
      </c>
      <c r="G110" s="19">
        <f>VLOOKUP($D110,'Team - Wins CALC'!$C$22:$U$53,G$1+2,FALSE)</f>
        <v>0</v>
      </c>
      <c r="H110" s="19">
        <f>VLOOKUP($D110,'Team - Wins CALC'!$C$22:$U$53,H$1+2,FALSE)</f>
        <v>0</v>
      </c>
      <c r="I110" s="19">
        <f>VLOOKUP($D110,'Team - Wins CALC'!$C$22:$U$53,I$1+2,FALSE)</f>
        <v>0</v>
      </c>
      <c r="J110" s="19">
        <f>VLOOKUP($D110,'Team - Wins CALC'!$C$22:$U$53,J$1+2,FALSE)</f>
        <v>0</v>
      </c>
      <c r="K110" s="19">
        <f>VLOOKUP($D110,'Team - Wins CALC'!$C$22:$U$53,K$1+2,FALSE)</f>
        <v>0</v>
      </c>
      <c r="L110" s="19">
        <f>VLOOKUP($D110,'Team - Wins CALC'!$C$22:$U$53,L$1+2,FALSE)</f>
        <v>0</v>
      </c>
      <c r="M110" s="19">
        <f>VLOOKUP($D110,'Team - Wins CALC'!$C$22:$U$53,M$1+2,FALSE)</f>
        <v>0</v>
      </c>
      <c r="N110" s="19">
        <f>VLOOKUP($D110,'Team - Wins CALC'!$C$22:$U$53,N$1+2,FALSE)</f>
        <v>0</v>
      </c>
      <c r="O110" s="19">
        <f>VLOOKUP($D110,'Team - Wins CALC'!$C$22:$U$53,O$1+2,FALSE)</f>
        <v>0</v>
      </c>
      <c r="P110" s="19">
        <f>VLOOKUP($D110,'Team - Wins CALC'!$C$22:$U$53,P$1+2,FALSE)</f>
        <v>0</v>
      </c>
      <c r="Q110" s="19">
        <f>VLOOKUP($D110,'Team - Wins CALC'!$C$22:$U$53,Q$1+2,FALSE)</f>
        <v>0</v>
      </c>
      <c r="R110" s="19">
        <f>VLOOKUP($D110,'Team - Wins CALC'!$C$22:$U$53,R$1+2,FALSE)</f>
        <v>0</v>
      </c>
      <c r="S110" s="19">
        <f>VLOOKUP($D110,'Team - Wins CALC'!$C$22:$U$53,S$1+2,FALSE)</f>
        <v>0</v>
      </c>
      <c r="T110" s="19">
        <f>VLOOKUP($D110,'Team - Wins CALC'!$C$22:$U$53,T$1+2,FALSE)</f>
        <v>0</v>
      </c>
      <c r="U110" s="19">
        <f>VLOOKUP($D110,'Team - Wins CALC'!$C$22:$U$53,U$1+2,FALSE)</f>
        <v>0</v>
      </c>
      <c r="V110" s="21">
        <f>SUM(E110:U110)</f>
        <v>1</v>
      </c>
    </row>
    <row r="111" spans="3:22" ht="12.75">
      <c r="C111" s="10"/>
      <c r="D111" s="3" t="str">
        <f>VLOOKUP(C109,'Entries - DATA'!$A$4:$S$43,12)</f>
        <v>Detriot LIONS</v>
      </c>
      <c r="E111" s="19">
        <f>VLOOKUP($D111,'Team - Wins CALC'!$C$22:$U$53,E$1+2,FALSE)</f>
        <v>0</v>
      </c>
      <c r="F111" s="19">
        <f>VLOOKUP($D111,'Team - Wins CALC'!$C$22:$U$53,F$1+2,FALSE)</f>
        <v>0</v>
      </c>
      <c r="G111" s="19">
        <f>VLOOKUP($D111,'Team - Wins CALC'!$C$22:$U$53,G$1+2,FALSE)</f>
        <v>0</v>
      </c>
      <c r="H111" s="19">
        <f>VLOOKUP($D111,'Team - Wins CALC'!$C$22:$U$53,H$1+2,FALSE)</f>
        <v>0</v>
      </c>
      <c r="I111" s="19">
        <f>VLOOKUP($D111,'Team - Wins CALC'!$C$22:$U$53,I$1+2,FALSE)</f>
        <v>0</v>
      </c>
      <c r="J111" s="19">
        <f>VLOOKUP($D111,'Team - Wins CALC'!$C$22:$U$53,J$1+2,FALSE)</f>
        <v>0</v>
      </c>
      <c r="K111" s="19">
        <f>VLOOKUP($D111,'Team - Wins CALC'!$C$22:$U$53,K$1+2,FALSE)</f>
        <v>0</v>
      </c>
      <c r="L111" s="19">
        <f>VLOOKUP($D111,'Team - Wins CALC'!$C$22:$U$53,L$1+2,FALSE)</f>
        <v>0</v>
      </c>
      <c r="M111" s="19">
        <f>VLOOKUP($D111,'Team - Wins CALC'!$C$22:$U$53,M$1+2,FALSE)</f>
        <v>0</v>
      </c>
      <c r="N111" s="19">
        <f>VLOOKUP($D111,'Team - Wins CALC'!$C$22:$U$53,N$1+2,FALSE)</f>
        <v>0</v>
      </c>
      <c r="O111" s="19">
        <f>VLOOKUP($D111,'Team - Wins CALC'!$C$22:$U$53,O$1+2,FALSE)</f>
        <v>0</v>
      </c>
      <c r="P111" s="19">
        <f>VLOOKUP($D111,'Team - Wins CALC'!$C$22:$U$53,P$1+2,FALSE)</f>
        <v>0</v>
      </c>
      <c r="Q111" s="19">
        <f>VLOOKUP($D111,'Team - Wins CALC'!$C$22:$U$53,Q$1+2,FALSE)</f>
        <v>0</v>
      </c>
      <c r="R111" s="19">
        <f>VLOOKUP($D111,'Team - Wins CALC'!$C$22:$U$53,R$1+2,FALSE)</f>
        <v>0</v>
      </c>
      <c r="S111" s="19">
        <f>VLOOKUP($D111,'Team - Wins CALC'!$C$22:$U$53,S$1+2,FALSE)</f>
        <v>0</v>
      </c>
      <c r="T111" s="19">
        <f>VLOOKUP($D111,'Team - Wins CALC'!$C$22:$U$53,T$1+2,FALSE)</f>
        <v>0</v>
      </c>
      <c r="U111" s="19">
        <f>VLOOKUP($D111,'Team - Wins CALC'!$C$22:$U$53,U$1+2,FALSE)</f>
        <v>0</v>
      </c>
      <c r="V111" s="22">
        <f aca="true" t="shared" si="28" ref="V111:V118">SUM(E111:U111)</f>
        <v>0</v>
      </c>
    </row>
    <row r="112" spans="1:22" ht="12.75">
      <c r="A112" s="15"/>
      <c r="C112" s="10"/>
      <c r="D112" s="3" t="str">
        <f>VLOOKUP(C109,'Entries - DATA'!$A$4:$S$43,13)</f>
        <v>Dallas COWBOYS</v>
      </c>
      <c r="E112" s="19">
        <f>VLOOKUP($D112,'Team - Wins CALC'!$C$22:$U$53,E$1+2,FALSE)</f>
        <v>1</v>
      </c>
      <c r="F112" s="19">
        <f>VLOOKUP($D112,'Team - Wins CALC'!$C$22:$U$53,F$1+2,FALSE)</f>
        <v>1</v>
      </c>
      <c r="G112" s="19">
        <f>VLOOKUP($D112,'Team - Wins CALC'!$C$22:$U$53,G$1+2,FALSE)</f>
        <v>0</v>
      </c>
      <c r="H112" s="19">
        <f>VLOOKUP($D112,'Team - Wins CALC'!$C$22:$U$53,H$1+2,FALSE)</f>
        <v>0</v>
      </c>
      <c r="I112" s="19">
        <f>VLOOKUP($D112,'Team - Wins CALC'!$C$22:$U$53,I$1+2,FALSE)</f>
        <v>0</v>
      </c>
      <c r="J112" s="19">
        <f>VLOOKUP($D112,'Team - Wins CALC'!$C$22:$U$53,J$1+2,FALSE)</f>
        <v>0</v>
      </c>
      <c r="K112" s="19">
        <f>VLOOKUP($D112,'Team - Wins CALC'!$C$22:$U$53,K$1+2,FALSE)</f>
        <v>0</v>
      </c>
      <c r="L112" s="19">
        <f>VLOOKUP($D112,'Team - Wins CALC'!$C$22:$U$53,L$1+2,FALSE)</f>
        <v>0</v>
      </c>
      <c r="M112" s="19">
        <f>VLOOKUP($D112,'Team - Wins CALC'!$C$22:$U$53,M$1+2,FALSE)</f>
        <v>0</v>
      </c>
      <c r="N112" s="19">
        <f>VLOOKUP($D112,'Team - Wins CALC'!$C$22:$U$53,N$1+2,FALSE)</f>
        <v>0</v>
      </c>
      <c r="O112" s="19">
        <f>VLOOKUP($D112,'Team - Wins CALC'!$C$22:$U$53,O$1+2,FALSE)</f>
        <v>0</v>
      </c>
      <c r="P112" s="19">
        <f>VLOOKUP($D112,'Team - Wins CALC'!$C$22:$U$53,P$1+2,FALSE)</f>
        <v>0</v>
      </c>
      <c r="Q112" s="19">
        <f>VLOOKUP($D112,'Team - Wins CALC'!$C$22:$U$53,Q$1+2,FALSE)</f>
        <v>0</v>
      </c>
      <c r="R112" s="19">
        <f>VLOOKUP($D112,'Team - Wins CALC'!$C$22:$U$53,R$1+2,FALSE)</f>
        <v>0</v>
      </c>
      <c r="S112" s="19">
        <f>VLOOKUP($D112,'Team - Wins CALC'!$C$22:$U$53,S$1+2,FALSE)</f>
        <v>0</v>
      </c>
      <c r="T112" s="19">
        <f>VLOOKUP($D112,'Team - Wins CALC'!$C$22:$U$53,T$1+2,FALSE)</f>
        <v>0</v>
      </c>
      <c r="U112" s="19">
        <f>VLOOKUP($D112,'Team - Wins CALC'!$C$22:$U$53,U$1+2,FALSE)</f>
        <v>0</v>
      </c>
      <c r="V112" s="22">
        <f t="shared" si="28"/>
        <v>2</v>
      </c>
    </row>
    <row r="113" spans="3:22" ht="12.75">
      <c r="C113" s="11"/>
      <c r="D113" s="3" t="str">
        <f>VLOOKUP(C109,'Entries - DATA'!$A$4:$S$43,14)</f>
        <v>Seattle SEAHAWKS</v>
      </c>
      <c r="E113" s="19">
        <f>VLOOKUP($D113,'Team - Wins CALC'!$C$22:$U$53,E$1+2,FALSE)</f>
        <v>0</v>
      </c>
      <c r="F113" s="19">
        <f>VLOOKUP($D113,'Team - Wins CALC'!$C$22:$U$53,F$1+2,FALSE)</f>
        <v>0</v>
      </c>
      <c r="G113" s="19">
        <f>VLOOKUP($D113,'Team - Wins CALC'!$C$22:$U$53,G$1+2,FALSE)</f>
        <v>0</v>
      </c>
      <c r="H113" s="19">
        <f>VLOOKUP($D113,'Team - Wins CALC'!$C$22:$U$53,H$1+2,FALSE)</f>
        <v>0</v>
      </c>
      <c r="I113" s="19">
        <f>VLOOKUP($D113,'Team - Wins CALC'!$C$22:$U$53,I$1+2,FALSE)</f>
        <v>0</v>
      </c>
      <c r="J113" s="19">
        <f>VLOOKUP($D113,'Team - Wins CALC'!$C$22:$U$53,J$1+2,FALSE)</f>
        <v>0</v>
      </c>
      <c r="K113" s="19">
        <f>VLOOKUP($D113,'Team - Wins CALC'!$C$22:$U$53,K$1+2,FALSE)</f>
        <v>0</v>
      </c>
      <c r="L113" s="19">
        <f>VLOOKUP($D113,'Team - Wins CALC'!$C$22:$U$53,L$1+2,FALSE)</f>
        <v>0</v>
      </c>
      <c r="M113" s="19">
        <f>VLOOKUP($D113,'Team - Wins CALC'!$C$22:$U$53,M$1+2,FALSE)</f>
        <v>0</v>
      </c>
      <c r="N113" s="19">
        <f>VLOOKUP($D113,'Team - Wins CALC'!$C$22:$U$53,N$1+2,FALSE)</f>
        <v>0</v>
      </c>
      <c r="O113" s="19">
        <f>VLOOKUP($D113,'Team - Wins CALC'!$C$22:$U$53,O$1+2,FALSE)</f>
        <v>0</v>
      </c>
      <c r="P113" s="19">
        <f>VLOOKUP($D113,'Team - Wins CALC'!$C$22:$U$53,P$1+2,FALSE)</f>
        <v>0</v>
      </c>
      <c r="Q113" s="19">
        <f>VLOOKUP($D113,'Team - Wins CALC'!$C$22:$U$53,Q$1+2,FALSE)</f>
        <v>0</v>
      </c>
      <c r="R113" s="19">
        <f>VLOOKUP($D113,'Team - Wins CALC'!$C$22:$U$53,R$1+2,FALSE)</f>
        <v>0</v>
      </c>
      <c r="S113" s="19">
        <f>VLOOKUP($D113,'Team - Wins CALC'!$C$22:$U$53,S$1+2,FALSE)</f>
        <v>0</v>
      </c>
      <c r="T113" s="19">
        <f>VLOOKUP($D113,'Team - Wins CALC'!$C$22:$U$53,T$1+2,FALSE)</f>
        <v>0</v>
      </c>
      <c r="U113" s="19">
        <f>VLOOKUP($D113,'Team - Wins CALC'!$C$22:$U$53,U$1+2,FALSE)</f>
        <v>0</v>
      </c>
      <c r="V113" s="22">
        <f t="shared" si="28"/>
        <v>0</v>
      </c>
    </row>
    <row r="114" spans="3:22" ht="12.75">
      <c r="C114" s="9" t="s">
        <v>6</v>
      </c>
      <c r="D114" s="3" t="str">
        <f>VLOOKUP(C109,'Entries - DATA'!$A$4:$S$43,15)</f>
        <v>Pittsburgh STEELERS</v>
      </c>
      <c r="E114" s="19">
        <f>VLOOKUP($D114,'Team - Wins CALC'!$C$22:$U$53,E$1+2,FALSE)</f>
        <v>1</v>
      </c>
      <c r="F114" s="19">
        <f>VLOOKUP($D114,'Team - Wins CALC'!$C$22:$U$53,F$1+2,FALSE)</f>
        <v>1</v>
      </c>
      <c r="G114" s="19">
        <f>VLOOKUP($D114,'Team - Wins CALC'!$C$22:$U$53,G$1+2,FALSE)</f>
        <v>0</v>
      </c>
      <c r="H114" s="19">
        <f>VLOOKUP($D114,'Team - Wins CALC'!$C$22:$U$53,H$1+2,FALSE)</f>
        <v>0</v>
      </c>
      <c r="I114" s="19">
        <f>VLOOKUP($D114,'Team - Wins CALC'!$C$22:$U$53,I$1+2,FALSE)</f>
        <v>0</v>
      </c>
      <c r="J114" s="19">
        <f>VLOOKUP($D114,'Team - Wins CALC'!$C$22:$U$53,J$1+2,FALSE)</f>
        <v>0</v>
      </c>
      <c r="K114" s="19">
        <f>VLOOKUP($D114,'Team - Wins CALC'!$C$22:$U$53,K$1+2,FALSE)</f>
        <v>0</v>
      </c>
      <c r="L114" s="19">
        <f>VLOOKUP($D114,'Team - Wins CALC'!$C$22:$U$53,L$1+2,FALSE)</f>
        <v>0</v>
      </c>
      <c r="M114" s="19">
        <f>VLOOKUP($D114,'Team - Wins CALC'!$C$22:$U$53,M$1+2,FALSE)</f>
        <v>0</v>
      </c>
      <c r="N114" s="19">
        <f>VLOOKUP($D114,'Team - Wins CALC'!$C$22:$U$53,N$1+2,FALSE)</f>
        <v>0</v>
      </c>
      <c r="O114" s="19">
        <f>VLOOKUP($D114,'Team - Wins CALC'!$C$22:$U$53,O$1+2,FALSE)</f>
        <v>0</v>
      </c>
      <c r="P114" s="19">
        <f>VLOOKUP($D114,'Team - Wins CALC'!$C$22:$U$53,P$1+2,FALSE)</f>
        <v>0</v>
      </c>
      <c r="Q114" s="19">
        <f>VLOOKUP($D114,'Team - Wins CALC'!$C$22:$U$53,Q$1+2,FALSE)</f>
        <v>0</v>
      </c>
      <c r="R114" s="19">
        <f>VLOOKUP($D114,'Team - Wins CALC'!$C$22:$U$53,R$1+2,FALSE)</f>
        <v>0</v>
      </c>
      <c r="S114" s="19">
        <f>VLOOKUP($D114,'Team - Wins CALC'!$C$22:$U$53,S$1+2,FALSE)</f>
        <v>0</v>
      </c>
      <c r="T114" s="19">
        <f>VLOOKUP($D114,'Team - Wins CALC'!$C$22:$U$53,T$1+2,FALSE)</f>
        <v>0</v>
      </c>
      <c r="U114" s="19">
        <f>VLOOKUP($D114,'Team - Wins CALC'!$C$22:$U$53,U$1+2,FALSE)</f>
        <v>0</v>
      </c>
      <c r="V114" s="22">
        <f t="shared" si="28"/>
        <v>2</v>
      </c>
    </row>
    <row r="115" spans="3:22" ht="12.75">
      <c r="C115" s="10"/>
      <c r="D115" s="3" t="str">
        <f>VLOOKUP(C109,'Entries - DATA'!$A$4:$S$43,16)</f>
        <v>Jacksonville JAGUARS</v>
      </c>
      <c r="E115" s="19">
        <f>VLOOKUP($D115,'Team - Wins CALC'!$C$22:$U$53,E$1+2,FALSE)</f>
        <v>0</v>
      </c>
      <c r="F115" s="19">
        <f>VLOOKUP($D115,'Team - Wins CALC'!$C$22:$U$53,F$1+2,FALSE)</f>
        <v>0</v>
      </c>
      <c r="G115" s="19">
        <f>VLOOKUP($D115,'Team - Wins CALC'!$C$22:$U$53,G$1+2,FALSE)</f>
        <v>0</v>
      </c>
      <c r="H115" s="19">
        <f>VLOOKUP($D115,'Team - Wins CALC'!$C$22:$U$53,H$1+2,FALSE)</f>
        <v>0</v>
      </c>
      <c r="I115" s="19">
        <f>VLOOKUP($D115,'Team - Wins CALC'!$C$22:$U$53,I$1+2,FALSE)</f>
        <v>0</v>
      </c>
      <c r="J115" s="19">
        <f>VLOOKUP($D115,'Team - Wins CALC'!$C$22:$U$53,J$1+2,FALSE)</f>
        <v>0</v>
      </c>
      <c r="K115" s="19">
        <f>VLOOKUP($D115,'Team - Wins CALC'!$C$22:$U$53,K$1+2,FALSE)</f>
        <v>0</v>
      </c>
      <c r="L115" s="19">
        <f>VLOOKUP($D115,'Team - Wins CALC'!$C$22:$U$53,L$1+2,FALSE)</f>
        <v>0</v>
      </c>
      <c r="M115" s="19">
        <f>VLOOKUP($D115,'Team - Wins CALC'!$C$22:$U$53,M$1+2,FALSE)</f>
        <v>0</v>
      </c>
      <c r="N115" s="19">
        <f>VLOOKUP($D115,'Team - Wins CALC'!$C$22:$U$53,N$1+2,FALSE)</f>
        <v>0</v>
      </c>
      <c r="O115" s="19">
        <f>VLOOKUP($D115,'Team - Wins CALC'!$C$22:$U$53,O$1+2,FALSE)</f>
        <v>0</v>
      </c>
      <c r="P115" s="19">
        <f>VLOOKUP($D115,'Team - Wins CALC'!$C$22:$U$53,P$1+2,FALSE)</f>
        <v>0</v>
      </c>
      <c r="Q115" s="19">
        <f>VLOOKUP($D115,'Team - Wins CALC'!$C$22:$U$53,Q$1+2,FALSE)</f>
        <v>0</v>
      </c>
      <c r="R115" s="19">
        <f>VLOOKUP($D115,'Team - Wins CALC'!$C$22:$U$53,R$1+2,FALSE)</f>
        <v>0</v>
      </c>
      <c r="S115" s="19">
        <f>VLOOKUP($D115,'Team - Wins CALC'!$C$22:$U$53,S$1+2,FALSE)</f>
        <v>0</v>
      </c>
      <c r="T115" s="19">
        <f>VLOOKUP($D115,'Team - Wins CALC'!$C$22:$U$53,T$1+2,FALSE)</f>
        <v>0</v>
      </c>
      <c r="U115" s="19">
        <f>VLOOKUP($D115,'Team - Wins CALC'!$C$22:$U$53,U$1+2,FALSE)</f>
        <v>0</v>
      </c>
      <c r="V115" s="22">
        <f t="shared" si="28"/>
        <v>0</v>
      </c>
    </row>
    <row r="116" spans="3:22" ht="12.75">
      <c r="C116" s="10"/>
      <c r="D116" s="3" t="str">
        <f>VLOOKUP(C109,'Entries - DATA'!$A$4:$S$43,17)</f>
        <v>Indianapolis COLTS</v>
      </c>
      <c r="E116" s="19">
        <f>VLOOKUP($D116,'Team - Wins CALC'!$C$22:$U$53,E$1+2,FALSE)</f>
        <v>0</v>
      </c>
      <c r="F116" s="19">
        <f>VLOOKUP($D116,'Team - Wins CALC'!$C$22:$U$53,F$1+2,FALSE)</f>
        <v>1</v>
      </c>
      <c r="G116" s="19">
        <f>VLOOKUP($D116,'Team - Wins CALC'!$C$22:$U$53,G$1+2,FALSE)</f>
        <v>0</v>
      </c>
      <c r="H116" s="19">
        <f>VLOOKUP($D116,'Team - Wins CALC'!$C$22:$U$53,H$1+2,FALSE)</f>
        <v>0</v>
      </c>
      <c r="I116" s="19">
        <f>VLOOKUP($D116,'Team - Wins CALC'!$C$22:$U$53,I$1+2,FALSE)</f>
        <v>0</v>
      </c>
      <c r="J116" s="19">
        <f>VLOOKUP($D116,'Team - Wins CALC'!$C$22:$U$53,J$1+2,FALSE)</f>
        <v>0</v>
      </c>
      <c r="K116" s="19">
        <f>VLOOKUP($D116,'Team - Wins CALC'!$C$22:$U$53,K$1+2,FALSE)</f>
        <v>0</v>
      </c>
      <c r="L116" s="19">
        <f>VLOOKUP($D116,'Team - Wins CALC'!$C$22:$U$53,L$1+2,FALSE)</f>
        <v>0</v>
      </c>
      <c r="M116" s="19">
        <f>VLOOKUP($D116,'Team - Wins CALC'!$C$22:$U$53,M$1+2,FALSE)</f>
        <v>0</v>
      </c>
      <c r="N116" s="19">
        <f>VLOOKUP($D116,'Team - Wins CALC'!$C$22:$U$53,N$1+2,FALSE)</f>
        <v>0</v>
      </c>
      <c r="O116" s="19">
        <f>VLOOKUP($D116,'Team - Wins CALC'!$C$22:$U$53,O$1+2,FALSE)</f>
        <v>0</v>
      </c>
      <c r="P116" s="19">
        <f>VLOOKUP($D116,'Team - Wins CALC'!$C$22:$U$53,P$1+2,FALSE)</f>
        <v>0</v>
      </c>
      <c r="Q116" s="19">
        <f>VLOOKUP($D116,'Team - Wins CALC'!$C$22:$U$53,Q$1+2,FALSE)</f>
        <v>0</v>
      </c>
      <c r="R116" s="19">
        <f>VLOOKUP($D116,'Team - Wins CALC'!$C$22:$U$53,R$1+2,FALSE)</f>
        <v>0</v>
      </c>
      <c r="S116" s="19">
        <f>VLOOKUP($D116,'Team - Wins CALC'!$C$22:$U$53,S$1+2,FALSE)</f>
        <v>0</v>
      </c>
      <c r="T116" s="19">
        <f>VLOOKUP($D116,'Team - Wins CALC'!$C$22:$U$53,T$1+2,FALSE)</f>
        <v>0</v>
      </c>
      <c r="U116" s="19">
        <f>VLOOKUP($D116,'Team - Wins CALC'!$C$22:$U$53,U$1+2,FALSE)</f>
        <v>0</v>
      </c>
      <c r="V116" s="22">
        <f t="shared" si="28"/>
        <v>1</v>
      </c>
    </row>
    <row r="117" spans="3:22" ht="13.5" thickBot="1">
      <c r="C117" s="11"/>
      <c r="D117" s="3" t="str">
        <f>VLOOKUP(C109,'Entries - DATA'!$A$4:$S$43,18)</f>
        <v>New England PATRIOTS</v>
      </c>
      <c r="E117" s="19">
        <f>VLOOKUP($D117,'Team - Wins CALC'!$C$22:$U$53,E$1+2,FALSE)</f>
        <v>1</v>
      </c>
      <c r="F117" s="19">
        <f>VLOOKUP($D117,'Team - Wins CALC'!$C$22:$U$53,F$1+2,FALSE)</f>
        <v>1</v>
      </c>
      <c r="G117" s="19">
        <f>VLOOKUP($D117,'Team - Wins CALC'!$C$22:$U$53,G$1+2,FALSE)</f>
        <v>0</v>
      </c>
      <c r="H117" s="19">
        <f>VLOOKUP($D117,'Team - Wins CALC'!$C$22:$U$53,H$1+2,FALSE)</f>
        <v>0</v>
      </c>
      <c r="I117" s="19">
        <f>VLOOKUP($D117,'Team - Wins CALC'!$C$22:$U$53,I$1+2,FALSE)</f>
        <v>0</v>
      </c>
      <c r="J117" s="19">
        <f>VLOOKUP($D117,'Team - Wins CALC'!$C$22:$U$53,J$1+2,FALSE)</f>
        <v>0</v>
      </c>
      <c r="K117" s="19">
        <f>VLOOKUP($D117,'Team - Wins CALC'!$C$22:$U$53,K$1+2,FALSE)</f>
        <v>0</v>
      </c>
      <c r="L117" s="19">
        <f>VLOOKUP($D117,'Team - Wins CALC'!$C$22:$U$53,L$1+2,FALSE)</f>
        <v>0</v>
      </c>
      <c r="M117" s="19">
        <f>VLOOKUP($D117,'Team - Wins CALC'!$C$22:$U$53,M$1+2,FALSE)</f>
        <v>0</v>
      </c>
      <c r="N117" s="19">
        <f>VLOOKUP($D117,'Team - Wins CALC'!$C$22:$U$53,N$1+2,FALSE)</f>
        <v>0</v>
      </c>
      <c r="O117" s="19">
        <f>VLOOKUP($D117,'Team - Wins CALC'!$C$22:$U$53,O$1+2,FALSE)</f>
        <v>0</v>
      </c>
      <c r="P117" s="19">
        <f>VLOOKUP($D117,'Team - Wins CALC'!$C$22:$U$53,P$1+2,FALSE)</f>
        <v>0</v>
      </c>
      <c r="Q117" s="19">
        <f>VLOOKUP($D117,'Team - Wins CALC'!$C$22:$U$53,Q$1+2,FALSE)</f>
        <v>0</v>
      </c>
      <c r="R117" s="19">
        <f>VLOOKUP($D117,'Team - Wins CALC'!$C$22:$U$53,R$1+2,FALSE)</f>
        <v>0</v>
      </c>
      <c r="S117" s="19">
        <f>VLOOKUP($D117,'Team - Wins CALC'!$C$22:$U$53,S$1+2,FALSE)</f>
        <v>0</v>
      </c>
      <c r="T117" s="19">
        <f>VLOOKUP($D117,'Team - Wins CALC'!$C$22:$U$53,T$1+2,FALSE)</f>
        <v>0</v>
      </c>
      <c r="U117" s="19">
        <f>VLOOKUP($D117,'Team - Wins CALC'!$C$22:$U$53,U$1+2,FALSE)</f>
        <v>0</v>
      </c>
      <c r="V117" s="23">
        <f t="shared" si="28"/>
        <v>2</v>
      </c>
    </row>
    <row r="118" spans="3:41" ht="13.5" thickBot="1">
      <c r="C118" s="17"/>
      <c r="D118" s="18" t="s">
        <v>86</v>
      </c>
      <c r="E118" s="16">
        <f>SUM(E110:E117)</f>
        <v>3</v>
      </c>
      <c r="F118" s="13">
        <f aca="true" t="shared" si="29" ref="F118:U118">SUM(F110:F117)</f>
        <v>5</v>
      </c>
      <c r="G118" s="13">
        <f t="shared" si="29"/>
        <v>0</v>
      </c>
      <c r="H118" s="13">
        <f t="shared" si="29"/>
        <v>0</v>
      </c>
      <c r="I118" s="13">
        <f t="shared" si="29"/>
        <v>0</v>
      </c>
      <c r="J118" s="13">
        <f t="shared" si="29"/>
        <v>0</v>
      </c>
      <c r="K118" s="13">
        <f t="shared" si="29"/>
        <v>0</v>
      </c>
      <c r="L118" s="13">
        <f t="shared" si="29"/>
        <v>0</v>
      </c>
      <c r="M118" s="13">
        <f t="shared" si="29"/>
        <v>0</v>
      </c>
      <c r="N118" s="13">
        <f t="shared" si="29"/>
        <v>0</v>
      </c>
      <c r="O118" s="13">
        <f t="shared" si="29"/>
        <v>0</v>
      </c>
      <c r="P118" s="13">
        <f t="shared" si="29"/>
        <v>0</v>
      </c>
      <c r="Q118" s="13">
        <f t="shared" si="29"/>
        <v>0</v>
      </c>
      <c r="R118" s="13">
        <f t="shared" si="29"/>
        <v>0</v>
      </c>
      <c r="S118" s="13">
        <f t="shared" si="29"/>
        <v>0</v>
      </c>
      <c r="T118" s="13">
        <f t="shared" si="29"/>
        <v>0</v>
      </c>
      <c r="U118" s="14">
        <f t="shared" si="29"/>
        <v>0</v>
      </c>
      <c r="V118" s="24">
        <f t="shared" si="28"/>
        <v>8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3:41" s="20" customFormat="1" ht="22.5" customHeight="1">
      <c r="C119" s="34" t="s">
        <v>87</v>
      </c>
      <c r="D119" s="31" t="str">
        <f>VLOOKUP(C109,'Entries - DATA'!$A$4:$S$43,19)</f>
        <v>Tennessee TITANS</v>
      </c>
      <c r="E119" s="35">
        <f>VLOOKUP($D119,'Team - Wins CALC'!$C$22:$U$53,E$1+2,FALSE)</f>
        <v>1</v>
      </c>
      <c r="F119" s="35">
        <f>VLOOKUP($D119,'Team - Wins CALC'!$C$22:$U$53,F$1+2,FALSE)</f>
        <v>1</v>
      </c>
      <c r="G119" s="35">
        <f>VLOOKUP($D119,'Team - Wins CALC'!$C$22:$U$53,G$1+2,FALSE)</f>
        <v>0</v>
      </c>
      <c r="H119" s="35">
        <f>VLOOKUP($D119,'Team - Wins CALC'!$C$22:$U$53,H$1+2,FALSE)</f>
        <v>0</v>
      </c>
      <c r="I119" s="35">
        <f>VLOOKUP($D119,'Team - Wins CALC'!$C$22:$U$53,I$1+2,FALSE)</f>
        <v>0</v>
      </c>
      <c r="J119" s="35">
        <f>VLOOKUP($D119,'Team - Wins CALC'!$C$22:$U$53,J$1+2,FALSE)</f>
        <v>0</v>
      </c>
      <c r="K119" s="35">
        <f>VLOOKUP($D119,'Team - Wins CALC'!$C$22:$U$53,K$1+2,FALSE)</f>
        <v>0</v>
      </c>
      <c r="L119" s="35">
        <f>VLOOKUP($D119,'Team - Wins CALC'!$C$22:$U$53,L$1+2,FALSE)</f>
        <v>0</v>
      </c>
      <c r="M119" s="35">
        <f>VLOOKUP($D119,'Team - Wins CALC'!$C$22:$U$53,M$1+2,FALSE)</f>
        <v>0</v>
      </c>
      <c r="N119" s="35">
        <f>VLOOKUP($D119,'Team - Wins CALC'!$C$22:$U$53,N$1+2,FALSE)</f>
        <v>0</v>
      </c>
      <c r="O119" s="35">
        <f>VLOOKUP($D119,'Team - Wins CALC'!$C$22:$U$53,O$1+2,FALSE)</f>
        <v>0</v>
      </c>
      <c r="P119" s="35">
        <f>VLOOKUP($D119,'Team - Wins CALC'!$C$22:$U$53,P$1+2,FALSE)</f>
        <v>0</v>
      </c>
      <c r="Q119" s="35">
        <f>VLOOKUP($D119,'Team - Wins CALC'!$C$22:$U$53,Q$1+2,FALSE)</f>
        <v>0</v>
      </c>
      <c r="R119" s="35">
        <f>VLOOKUP($D119,'Team - Wins CALC'!$C$22:$U$53,R$1+2,FALSE)</f>
        <v>0</v>
      </c>
      <c r="S119" s="35">
        <f>VLOOKUP($D119,'Team - Wins CALC'!$C$22:$U$53,S$1+2,FALSE)</f>
        <v>0</v>
      </c>
      <c r="T119" s="35">
        <f>VLOOKUP($D119,'Team - Wins CALC'!$C$22:$U$53,T$1+2,FALSE)</f>
        <v>0</v>
      </c>
      <c r="U119" s="35">
        <f>VLOOKUP($D119,'Team - Wins CALC'!$C$22:$U$53,U$1+2,FALSE)</f>
        <v>0</v>
      </c>
      <c r="V119" s="25">
        <f>SUM(E119:U119)</f>
        <v>2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24:41" ht="12.75">
      <c r="X120" s="1">
        <v>1</v>
      </c>
      <c r="Y120" s="1">
        <v>2</v>
      </c>
      <c r="Z120" s="1">
        <v>3</v>
      </c>
      <c r="AA120" s="1">
        <v>4</v>
      </c>
      <c r="AB120" s="1">
        <v>5</v>
      </c>
      <c r="AC120" s="1">
        <v>6</v>
      </c>
      <c r="AD120" s="1">
        <v>7</v>
      </c>
      <c r="AE120" s="1">
        <v>8</v>
      </c>
      <c r="AF120" s="1">
        <v>9</v>
      </c>
      <c r="AG120" s="1">
        <v>10</v>
      </c>
      <c r="AH120" s="1">
        <v>11</v>
      </c>
      <c r="AI120" s="1">
        <v>12</v>
      </c>
      <c r="AJ120" s="1">
        <v>13</v>
      </c>
      <c r="AK120" s="1">
        <v>14</v>
      </c>
      <c r="AL120" s="1">
        <v>15</v>
      </c>
      <c r="AM120" s="1">
        <v>16</v>
      </c>
      <c r="AN120" s="1">
        <v>17</v>
      </c>
      <c r="AO120" s="15" t="s">
        <v>92</v>
      </c>
    </row>
    <row r="121" spans="3:41" ht="13.5" thickBot="1">
      <c r="C121" t="str">
        <f ca="1">INDIRECT("'Entries - DATA'!"&amp;"A"&amp;A122+3)</f>
        <v>Funt</v>
      </c>
      <c r="E121" s="1">
        <v>1</v>
      </c>
      <c r="F121" s="1">
        <v>2</v>
      </c>
      <c r="G121" s="1">
        <v>3</v>
      </c>
      <c r="H121" s="1">
        <v>4</v>
      </c>
      <c r="I121" s="1">
        <v>5</v>
      </c>
      <c r="J121" s="1">
        <v>6</v>
      </c>
      <c r="K121" s="1">
        <v>7</v>
      </c>
      <c r="L121" s="1">
        <v>8</v>
      </c>
      <c r="M121" s="1">
        <v>9</v>
      </c>
      <c r="N121" s="1">
        <v>10</v>
      </c>
      <c r="O121" s="1">
        <v>11</v>
      </c>
      <c r="P121" s="1">
        <v>12</v>
      </c>
      <c r="Q121" s="1">
        <v>13</v>
      </c>
      <c r="R121" s="1">
        <v>14</v>
      </c>
      <c r="S121" s="1">
        <v>15</v>
      </c>
      <c r="T121" s="1">
        <v>16</v>
      </c>
      <c r="U121" s="1">
        <v>17</v>
      </c>
      <c r="V121" s="20" t="s">
        <v>88</v>
      </c>
      <c r="X121">
        <f aca="true" t="shared" si="30" ref="X121:AN121">+E130</f>
        <v>3</v>
      </c>
      <c r="Y121">
        <f t="shared" si="30"/>
        <v>3</v>
      </c>
      <c r="Z121">
        <f t="shared" si="30"/>
        <v>0</v>
      </c>
      <c r="AA121">
        <f t="shared" si="30"/>
        <v>0</v>
      </c>
      <c r="AB121">
        <f t="shared" si="30"/>
        <v>0</v>
      </c>
      <c r="AC121">
        <f t="shared" si="30"/>
        <v>0</v>
      </c>
      <c r="AD121">
        <f t="shared" si="30"/>
        <v>0</v>
      </c>
      <c r="AE121">
        <f t="shared" si="30"/>
        <v>0</v>
      </c>
      <c r="AF121">
        <f t="shared" si="30"/>
        <v>0</v>
      </c>
      <c r="AG121">
        <f t="shared" si="30"/>
        <v>0</v>
      </c>
      <c r="AH121">
        <f t="shared" si="30"/>
        <v>0</v>
      </c>
      <c r="AI121">
        <f t="shared" si="30"/>
        <v>0</v>
      </c>
      <c r="AJ121">
        <f t="shared" si="30"/>
        <v>0</v>
      </c>
      <c r="AK121">
        <f t="shared" si="30"/>
        <v>0</v>
      </c>
      <c r="AL121">
        <f t="shared" si="30"/>
        <v>0</v>
      </c>
      <c r="AM121">
        <f t="shared" si="30"/>
        <v>0</v>
      </c>
      <c r="AN121">
        <f t="shared" si="30"/>
        <v>0</v>
      </c>
      <c r="AO121">
        <f>+V131</f>
        <v>1</v>
      </c>
    </row>
    <row r="122" spans="1:22" ht="12.75">
      <c r="A122">
        <f>+SUM(A109:A121)+1</f>
        <v>11</v>
      </c>
      <c r="C122" s="9" t="s">
        <v>4</v>
      </c>
      <c r="D122" s="3" t="str">
        <f>VLOOKUP(C121,'Entries - DATA'!$A$4:$S$43,11)</f>
        <v>New Orleans SAINTS</v>
      </c>
      <c r="E122" s="19">
        <f>VLOOKUP($D122,'Team - Wins CALC'!$C$22:$U$53,E$1+2,FALSE)</f>
        <v>1</v>
      </c>
      <c r="F122" s="19">
        <f>VLOOKUP($D122,'Team - Wins CALC'!$C$22:$U$53,F$1+2,FALSE)</f>
        <v>0</v>
      </c>
      <c r="G122" s="19">
        <f>VLOOKUP($D122,'Team - Wins CALC'!$C$22:$U$53,G$1+2,FALSE)</f>
        <v>0</v>
      </c>
      <c r="H122" s="19">
        <f>VLOOKUP($D122,'Team - Wins CALC'!$C$22:$U$53,H$1+2,FALSE)</f>
        <v>0</v>
      </c>
      <c r="I122" s="19">
        <f>VLOOKUP($D122,'Team - Wins CALC'!$C$22:$U$53,I$1+2,FALSE)</f>
        <v>0</v>
      </c>
      <c r="J122" s="19">
        <f>VLOOKUP($D122,'Team - Wins CALC'!$C$22:$U$53,J$1+2,FALSE)</f>
        <v>0</v>
      </c>
      <c r="K122" s="19">
        <f>VLOOKUP($D122,'Team - Wins CALC'!$C$22:$U$53,K$1+2,FALSE)</f>
        <v>0</v>
      </c>
      <c r="L122" s="19">
        <f>VLOOKUP($D122,'Team - Wins CALC'!$C$22:$U$53,L$1+2,FALSE)</f>
        <v>0</v>
      </c>
      <c r="M122" s="19">
        <f>VLOOKUP($D122,'Team - Wins CALC'!$C$22:$U$53,M$1+2,FALSE)</f>
        <v>0</v>
      </c>
      <c r="N122" s="19">
        <f>VLOOKUP($D122,'Team - Wins CALC'!$C$22:$U$53,N$1+2,FALSE)</f>
        <v>0</v>
      </c>
      <c r="O122" s="19">
        <f>VLOOKUP($D122,'Team - Wins CALC'!$C$22:$U$53,O$1+2,FALSE)</f>
        <v>0</v>
      </c>
      <c r="P122" s="19">
        <f>VLOOKUP($D122,'Team - Wins CALC'!$C$22:$U$53,P$1+2,FALSE)</f>
        <v>0</v>
      </c>
      <c r="Q122" s="19">
        <f>VLOOKUP($D122,'Team - Wins CALC'!$C$22:$U$53,Q$1+2,FALSE)</f>
        <v>0</v>
      </c>
      <c r="R122" s="19">
        <f>VLOOKUP($D122,'Team - Wins CALC'!$C$22:$U$53,R$1+2,FALSE)</f>
        <v>0</v>
      </c>
      <c r="S122" s="19">
        <f>VLOOKUP($D122,'Team - Wins CALC'!$C$22:$U$53,S$1+2,FALSE)</f>
        <v>0</v>
      </c>
      <c r="T122" s="19">
        <f>VLOOKUP($D122,'Team - Wins CALC'!$C$22:$U$53,T$1+2,FALSE)</f>
        <v>0</v>
      </c>
      <c r="U122" s="19">
        <f>VLOOKUP($D122,'Team - Wins CALC'!$C$22:$U$53,U$1+2,FALSE)</f>
        <v>0</v>
      </c>
      <c r="V122" s="21">
        <f>SUM(E122:U122)</f>
        <v>1</v>
      </c>
    </row>
    <row r="123" spans="3:22" ht="12.75">
      <c r="C123" s="10"/>
      <c r="D123" s="3" t="str">
        <f>VLOOKUP(C121,'Entries - DATA'!$A$4:$S$43,12)</f>
        <v>Dallas COWBOYS</v>
      </c>
      <c r="E123" s="19">
        <f>VLOOKUP($D123,'Team - Wins CALC'!$C$22:$U$53,E$1+2,FALSE)</f>
        <v>1</v>
      </c>
      <c r="F123" s="19">
        <f>VLOOKUP($D123,'Team - Wins CALC'!$C$22:$U$53,F$1+2,FALSE)</f>
        <v>1</v>
      </c>
      <c r="G123" s="19">
        <f>VLOOKUP($D123,'Team - Wins CALC'!$C$22:$U$53,G$1+2,FALSE)</f>
        <v>0</v>
      </c>
      <c r="H123" s="19">
        <f>VLOOKUP($D123,'Team - Wins CALC'!$C$22:$U$53,H$1+2,FALSE)</f>
        <v>0</v>
      </c>
      <c r="I123" s="19">
        <f>VLOOKUP($D123,'Team - Wins CALC'!$C$22:$U$53,I$1+2,FALSE)</f>
        <v>0</v>
      </c>
      <c r="J123" s="19">
        <f>VLOOKUP($D123,'Team - Wins CALC'!$C$22:$U$53,J$1+2,FALSE)</f>
        <v>0</v>
      </c>
      <c r="K123" s="19">
        <f>VLOOKUP($D123,'Team - Wins CALC'!$C$22:$U$53,K$1+2,FALSE)</f>
        <v>0</v>
      </c>
      <c r="L123" s="19">
        <f>VLOOKUP($D123,'Team - Wins CALC'!$C$22:$U$53,L$1+2,FALSE)</f>
        <v>0</v>
      </c>
      <c r="M123" s="19">
        <f>VLOOKUP($D123,'Team - Wins CALC'!$C$22:$U$53,M$1+2,FALSE)</f>
        <v>0</v>
      </c>
      <c r="N123" s="19">
        <f>VLOOKUP($D123,'Team - Wins CALC'!$C$22:$U$53,N$1+2,FALSE)</f>
        <v>0</v>
      </c>
      <c r="O123" s="19">
        <f>VLOOKUP($D123,'Team - Wins CALC'!$C$22:$U$53,O$1+2,FALSE)</f>
        <v>0</v>
      </c>
      <c r="P123" s="19">
        <f>VLOOKUP($D123,'Team - Wins CALC'!$C$22:$U$53,P$1+2,FALSE)</f>
        <v>0</v>
      </c>
      <c r="Q123" s="19">
        <f>VLOOKUP($D123,'Team - Wins CALC'!$C$22:$U$53,Q$1+2,FALSE)</f>
        <v>0</v>
      </c>
      <c r="R123" s="19">
        <f>VLOOKUP($D123,'Team - Wins CALC'!$C$22:$U$53,R$1+2,FALSE)</f>
        <v>0</v>
      </c>
      <c r="S123" s="19">
        <f>VLOOKUP($D123,'Team - Wins CALC'!$C$22:$U$53,S$1+2,FALSE)</f>
        <v>0</v>
      </c>
      <c r="T123" s="19">
        <f>VLOOKUP($D123,'Team - Wins CALC'!$C$22:$U$53,T$1+2,FALSE)</f>
        <v>0</v>
      </c>
      <c r="U123" s="19">
        <f>VLOOKUP($D123,'Team - Wins CALC'!$C$22:$U$53,U$1+2,FALSE)</f>
        <v>0</v>
      </c>
      <c r="V123" s="22">
        <f aca="true" t="shared" si="31" ref="V123:V130">SUM(E123:U123)</f>
        <v>2</v>
      </c>
    </row>
    <row r="124" spans="1:22" ht="12.75">
      <c r="A124" s="15"/>
      <c r="C124" s="10"/>
      <c r="D124" s="3" t="str">
        <f>VLOOKUP(C121,'Entries - DATA'!$A$4:$S$43,13)</f>
        <v>Seattle SEAHAWKS</v>
      </c>
      <c r="E124" s="19">
        <f>VLOOKUP($D124,'Team - Wins CALC'!$C$22:$U$53,E$1+2,FALSE)</f>
        <v>0</v>
      </c>
      <c r="F124" s="19">
        <f>VLOOKUP($D124,'Team - Wins CALC'!$C$22:$U$53,F$1+2,FALSE)</f>
        <v>0</v>
      </c>
      <c r="G124" s="19">
        <f>VLOOKUP($D124,'Team - Wins CALC'!$C$22:$U$53,G$1+2,FALSE)</f>
        <v>0</v>
      </c>
      <c r="H124" s="19">
        <f>VLOOKUP($D124,'Team - Wins CALC'!$C$22:$U$53,H$1+2,FALSE)</f>
        <v>0</v>
      </c>
      <c r="I124" s="19">
        <f>VLOOKUP($D124,'Team - Wins CALC'!$C$22:$U$53,I$1+2,FALSE)</f>
        <v>0</v>
      </c>
      <c r="J124" s="19">
        <f>VLOOKUP($D124,'Team - Wins CALC'!$C$22:$U$53,J$1+2,FALSE)</f>
        <v>0</v>
      </c>
      <c r="K124" s="19">
        <f>VLOOKUP($D124,'Team - Wins CALC'!$C$22:$U$53,K$1+2,FALSE)</f>
        <v>0</v>
      </c>
      <c r="L124" s="19">
        <f>VLOOKUP($D124,'Team - Wins CALC'!$C$22:$U$53,L$1+2,FALSE)</f>
        <v>0</v>
      </c>
      <c r="M124" s="19">
        <f>VLOOKUP($D124,'Team - Wins CALC'!$C$22:$U$53,M$1+2,FALSE)</f>
        <v>0</v>
      </c>
      <c r="N124" s="19">
        <f>VLOOKUP($D124,'Team - Wins CALC'!$C$22:$U$53,N$1+2,FALSE)</f>
        <v>0</v>
      </c>
      <c r="O124" s="19">
        <f>VLOOKUP($D124,'Team - Wins CALC'!$C$22:$U$53,O$1+2,FALSE)</f>
        <v>0</v>
      </c>
      <c r="P124" s="19">
        <f>VLOOKUP($D124,'Team - Wins CALC'!$C$22:$U$53,P$1+2,FALSE)</f>
        <v>0</v>
      </c>
      <c r="Q124" s="19">
        <f>VLOOKUP($D124,'Team - Wins CALC'!$C$22:$U$53,Q$1+2,FALSE)</f>
        <v>0</v>
      </c>
      <c r="R124" s="19">
        <f>VLOOKUP($D124,'Team - Wins CALC'!$C$22:$U$53,R$1+2,FALSE)</f>
        <v>0</v>
      </c>
      <c r="S124" s="19">
        <f>VLOOKUP($D124,'Team - Wins CALC'!$C$22:$U$53,S$1+2,FALSE)</f>
        <v>0</v>
      </c>
      <c r="T124" s="19">
        <f>VLOOKUP($D124,'Team - Wins CALC'!$C$22:$U$53,T$1+2,FALSE)</f>
        <v>0</v>
      </c>
      <c r="U124" s="19">
        <f>VLOOKUP($D124,'Team - Wins CALC'!$C$22:$U$53,U$1+2,FALSE)</f>
        <v>0</v>
      </c>
      <c r="V124" s="22">
        <f t="shared" si="31"/>
        <v>0</v>
      </c>
    </row>
    <row r="125" spans="3:22" ht="12.75">
      <c r="C125" s="11"/>
      <c r="D125" s="3" t="str">
        <f>VLOOKUP(C121,'Entries - DATA'!$A$4:$S$43,14)</f>
        <v>Washington REDSKINS</v>
      </c>
      <c r="E125" s="19">
        <f>VLOOKUP($D125,'Team - Wins CALC'!$C$22:$U$53,E$1+2,FALSE)</f>
        <v>0</v>
      </c>
      <c r="F125" s="19">
        <f>VLOOKUP($D125,'Team - Wins CALC'!$C$22:$U$53,F$1+2,FALSE)</f>
        <v>1</v>
      </c>
      <c r="G125" s="19">
        <f>VLOOKUP($D125,'Team - Wins CALC'!$C$22:$U$53,G$1+2,FALSE)</f>
        <v>0</v>
      </c>
      <c r="H125" s="19">
        <f>VLOOKUP($D125,'Team - Wins CALC'!$C$22:$U$53,H$1+2,FALSE)</f>
        <v>0</v>
      </c>
      <c r="I125" s="19">
        <f>VLOOKUP($D125,'Team - Wins CALC'!$C$22:$U$53,I$1+2,FALSE)</f>
        <v>0</v>
      </c>
      <c r="J125" s="19">
        <f>VLOOKUP($D125,'Team - Wins CALC'!$C$22:$U$53,J$1+2,FALSE)</f>
        <v>0</v>
      </c>
      <c r="K125" s="19">
        <f>VLOOKUP($D125,'Team - Wins CALC'!$C$22:$U$53,K$1+2,FALSE)</f>
        <v>0</v>
      </c>
      <c r="L125" s="19">
        <f>VLOOKUP($D125,'Team - Wins CALC'!$C$22:$U$53,L$1+2,FALSE)</f>
        <v>0</v>
      </c>
      <c r="M125" s="19">
        <f>VLOOKUP($D125,'Team - Wins CALC'!$C$22:$U$53,M$1+2,FALSE)</f>
        <v>0</v>
      </c>
      <c r="N125" s="19">
        <f>VLOOKUP($D125,'Team - Wins CALC'!$C$22:$U$53,N$1+2,FALSE)</f>
        <v>0</v>
      </c>
      <c r="O125" s="19">
        <f>VLOOKUP($D125,'Team - Wins CALC'!$C$22:$U$53,O$1+2,FALSE)</f>
        <v>0</v>
      </c>
      <c r="P125" s="19">
        <f>VLOOKUP($D125,'Team - Wins CALC'!$C$22:$U$53,P$1+2,FALSE)</f>
        <v>0</v>
      </c>
      <c r="Q125" s="19">
        <f>VLOOKUP($D125,'Team - Wins CALC'!$C$22:$U$53,Q$1+2,FALSE)</f>
        <v>0</v>
      </c>
      <c r="R125" s="19">
        <f>VLOOKUP($D125,'Team - Wins CALC'!$C$22:$U$53,R$1+2,FALSE)</f>
        <v>0</v>
      </c>
      <c r="S125" s="19">
        <f>VLOOKUP($D125,'Team - Wins CALC'!$C$22:$U$53,S$1+2,FALSE)</f>
        <v>0</v>
      </c>
      <c r="T125" s="19">
        <f>VLOOKUP($D125,'Team - Wins CALC'!$C$22:$U$53,T$1+2,FALSE)</f>
        <v>0</v>
      </c>
      <c r="U125" s="19">
        <f>VLOOKUP($D125,'Team - Wins CALC'!$C$22:$U$53,U$1+2,FALSE)</f>
        <v>0</v>
      </c>
      <c r="V125" s="22">
        <f t="shared" si="31"/>
        <v>1</v>
      </c>
    </row>
    <row r="126" spans="3:22" ht="12.75">
      <c r="C126" s="9" t="s">
        <v>6</v>
      </c>
      <c r="D126" s="3" t="str">
        <f>VLOOKUP(C121,'Entries - DATA'!$A$4:$S$43,15)</f>
        <v>New England PATRIOTS</v>
      </c>
      <c r="E126" s="19">
        <f>VLOOKUP($D126,'Team - Wins CALC'!$C$22:$U$53,E$1+2,FALSE)</f>
        <v>1</v>
      </c>
      <c r="F126" s="19">
        <f>VLOOKUP($D126,'Team - Wins CALC'!$C$22:$U$53,F$1+2,FALSE)</f>
        <v>1</v>
      </c>
      <c r="G126" s="19">
        <f>VLOOKUP($D126,'Team - Wins CALC'!$C$22:$U$53,G$1+2,FALSE)</f>
        <v>0</v>
      </c>
      <c r="H126" s="19">
        <f>VLOOKUP($D126,'Team - Wins CALC'!$C$22:$U$53,H$1+2,FALSE)</f>
        <v>0</v>
      </c>
      <c r="I126" s="19">
        <f>VLOOKUP($D126,'Team - Wins CALC'!$C$22:$U$53,I$1+2,FALSE)</f>
        <v>0</v>
      </c>
      <c r="J126" s="19">
        <f>VLOOKUP($D126,'Team - Wins CALC'!$C$22:$U$53,J$1+2,FALSE)</f>
        <v>0</v>
      </c>
      <c r="K126" s="19">
        <f>VLOOKUP($D126,'Team - Wins CALC'!$C$22:$U$53,K$1+2,FALSE)</f>
        <v>0</v>
      </c>
      <c r="L126" s="19">
        <f>VLOOKUP($D126,'Team - Wins CALC'!$C$22:$U$53,L$1+2,FALSE)</f>
        <v>0</v>
      </c>
      <c r="M126" s="19">
        <f>VLOOKUP($D126,'Team - Wins CALC'!$C$22:$U$53,M$1+2,FALSE)</f>
        <v>0</v>
      </c>
      <c r="N126" s="19">
        <f>VLOOKUP($D126,'Team - Wins CALC'!$C$22:$U$53,N$1+2,FALSE)</f>
        <v>0</v>
      </c>
      <c r="O126" s="19">
        <f>VLOOKUP($D126,'Team - Wins CALC'!$C$22:$U$53,O$1+2,FALSE)</f>
        <v>0</v>
      </c>
      <c r="P126" s="19">
        <f>VLOOKUP($D126,'Team - Wins CALC'!$C$22:$U$53,P$1+2,FALSE)</f>
        <v>0</v>
      </c>
      <c r="Q126" s="19">
        <f>VLOOKUP($D126,'Team - Wins CALC'!$C$22:$U$53,Q$1+2,FALSE)</f>
        <v>0</v>
      </c>
      <c r="R126" s="19">
        <f>VLOOKUP($D126,'Team - Wins CALC'!$C$22:$U$53,R$1+2,FALSE)</f>
        <v>0</v>
      </c>
      <c r="S126" s="19">
        <f>VLOOKUP($D126,'Team - Wins CALC'!$C$22:$U$53,S$1+2,FALSE)</f>
        <v>0</v>
      </c>
      <c r="T126" s="19">
        <f>VLOOKUP($D126,'Team - Wins CALC'!$C$22:$U$53,T$1+2,FALSE)</f>
        <v>0</v>
      </c>
      <c r="U126" s="19">
        <f>VLOOKUP($D126,'Team - Wins CALC'!$C$22:$U$53,U$1+2,FALSE)</f>
        <v>0</v>
      </c>
      <c r="V126" s="22">
        <f t="shared" si="31"/>
        <v>2</v>
      </c>
    </row>
    <row r="127" spans="3:22" ht="12.75">
      <c r="C127" s="10"/>
      <c r="D127" s="3" t="str">
        <f>VLOOKUP(C121,'Entries - DATA'!$A$4:$S$43,16)</f>
        <v>San Diego CHARGERS</v>
      </c>
      <c r="E127" s="19">
        <f>VLOOKUP($D127,'Team - Wins CALC'!$C$22:$U$53,E$1+2,FALSE)</f>
        <v>0</v>
      </c>
      <c r="F127" s="19">
        <f>VLOOKUP($D127,'Team - Wins CALC'!$C$22:$U$53,F$1+2,FALSE)</f>
        <v>0</v>
      </c>
      <c r="G127" s="19">
        <f>VLOOKUP($D127,'Team - Wins CALC'!$C$22:$U$53,G$1+2,FALSE)</f>
        <v>0</v>
      </c>
      <c r="H127" s="19">
        <f>VLOOKUP($D127,'Team - Wins CALC'!$C$22:$U$53,H$1+2,FALSE)</f>
        <v>0</v>
      </c>
      <c r="I127" s="19">
        <f>VLOOKUP($D127,'Team - Wins CALC'!$C$22:$U$53,I$1+2,FALSE)</f>
        <v>0</v>
      </c>
      <c r="J127" s="19">
        <f>VLOOKUP($D127,'Team - Wins CALC'!$C$22:$U$53,J$1+2,FALSE)</f>
        <v>0</v>
      </c>
      <c r="K127" s="19">
        <f>VLOOKUP($D127,'Team - Wins CALC'!$C$22:$U$53,K$1+2,FALSE)</f>
        <v>0</v>
      </c>
      <c r="L127" s="19">
        <f>VLOOKUP($D127,'Team - Wins CALC'!$C$22:$U$53,L$1+2,FALSE)</f>
        <v>0</v>
      </c>
      <c r="M127" s="19">
        <f>VLOOKUP($D127,'Team - Wins CALC'!$C$22:$U$53,M$1+2,FALSE)</f>
        <v>0</v>
      </c>
      <c r="N127" s="19">
        <f>VLOOKUP($D127,'Team - Wins CALC'!$C$22:$U$53,N$1+2,FALSE)</f>
        <v>0</v>
      </c>
      <c r="O127" s="19">
        <f>VLOOKUP($D127,'Team - Wins CALC'!$C$22:$U$53,O$1+2,FALSE)</f>
        <v>0</v>
      </c>
      <c r="P127" s="19">
        <f>VLOOKUP($D127,'Team - Wins CALC'!$C$22:$U$53,P$1+2,FALSE)</f>
        <v>0</v>
      </c>
      <c r="Q127" s="19">
        <f>VLOOKUP($D127,'Team - Wins CALC'!$C$22:$U$53,Q$1+2,FALSE)</f>
        <v>0</v>
      </c>
      <c r="R127" s="19">
        <f>VLOOKUP($D127,'Team - Wins CALC'!$C$22:$U$53,R$1+2,FALSE)</f>
        <v>0</v>
      </c>
      <c r="S127" s="19">
        <f>VLOOKUP($D127,'Team - Wins CALC'!$C$22:$U$53,S$1+2,FALSE)</f>
        <v>0</v>
      </c>
      <c r="T127" s="19">
        <f>VLOOKUP($D127,'Team - Wins CALC'!$C$22:$U$53,T$1+2,FALSE)</f>
        <v>0</v>
      </c>
      <c r="U127" s="19">
        <f>VLOOKUP($D127,'Team - Wins CALC'!$C$22:$U$53,U$1+2,FALSE)</f>
        <v>0</v>
      </c>
      <c r="V127" s="22">
        <f t="shared" si="31"/>
        <v>0</v>
      </c>
    </row>
    <row r="128" spans="3:22" ht="12.75">
      <c r="C128" s="10"/>
      <c r="D128" s="3" t="str">
        <f>VLOOKUP(C121,'Entries - DATA'!$A$4:$S$43,17)</f>
        <v>Jacksonville JAGUARS</v>
      </c>
      <c r="E128" s="19">
        <f>VLOOKUP($D128,'Team - Wins CALC'!$C$22:$U$53,E$1+2,FALSE)</f>
        <v>0</v>
      </c>
      <c r="F128" s="19">
        <f>VLOOKUP($D128,'Team - Wins CALC'!$C$22:$U$53,F$1+2,FALSE)</f>
        <v>0</v>
      </c>
      <c r="G128" s="19">
        <f>VLOOKUP($D128,'Team - Wins CALC'!$C$22:$U$53,G$1+2,FALSE)</f>
        <v>0</v>
      </c>
      <c r="H128" s="19">
        <f>VLOOKUP($D128,'Team - Wins CALC'!$C$22:$U$53,H$1+2,FALSE)</f>
        <v>0</v>
      </c>
      <c r="I128" s="19">
        <f>VLOOKUP($D128,'Team - Wins CALC'!$C$22:$U$53,I$1+2,FALSE)</f>
        <v>0</v>
      </c>
      <c r="J128" s="19">
        <f>VLOOKUP($D128,'Team - Wins CALC'!$C$22:$U$53,J$1+2,FALSE)</f>
        <v>0</v>
      </c>
      <c r="K128" s="19">
        <f>VLOOKUP($D128,'Team - Wins CALC'!$C$22:$U$53,K$1+2,FALSE)</f>
        <v>0</v>
      </c>
      <c r="L128" s="19">
        <f>VLOOKUP($D128,'Team - Wins CALC'!$C$22:$U$53,L$1+2,FALSE)</f>
        <v>0</v>
      </c>
      <c r="M128" s="19">
        <f>VLOOKUP($D128,'Team - Wins CALC'!$C$22:$U$53,M$1+2,FALSE)</f>
        <v>0</v>
      </c>
      <c r="N128" s="19">
        <f>VLOOKUP($D128,'Team - Wins CALC'!$C$22:$U$53,N$1+2,FALSE)</f>
        <v>0</v>
      </c>
      <c r="O128" s="19">
        <f>VLOOKUP($D128,'Team - Wins CALC'!$C$22:$U$53,O$1+2,FALSE)</f>
        <v>0</v>
      </c>
      <c r="P128" s="19">
        <f>VLOOKUP($D128,'Team - Wins CALC'!$C$22:$U$53,P$1+2,FALSE)</f>
        <v>0</v>
      </c>
      <c r="Q128" s="19">
        <f>VLOOKUP($D128,'Team - Wins CALC'!$C$22:$U$53,Q$1+2,FALSE)</f>
        <v>0</v>
      </c>
      <c r="R128" s="19">
        <f>VLOOKUP($D128,'Team - Wins CALC'!$C$22:$U$53,R$1+2,FALSE)</f>
        <v>0</v>
      </c>
      <c r="S128" s="19">
        <f>VLOOKUP($D128,'Team - Wins CALC'!$C$22:$U$53,S$1+2,FALSE)</f>
        <v>0</v>
      </c>
      <c r="T128" s="19">
        <f>VLOOKUP($D128,'Team - Wins CALC'!$C$22:$U$53,T$1+2,FALSE)</f>
        <v>0</v>
      </c>
      <c r="U128" s="19">
        <f>VLOOKUP($D128,'Team - Wins CALC'!$C$22:$U$53,U$1+2,FALSE)</f>
        <v>0</v>
      </c>
      <c r="V128" s="22">
        <f t="shared" si="31"/>
        <v>0</v>
      </c>
    </row>
    <row r="129" spans="3:22" ht="13.5" thickBot="1">
      <c r="C129" s="11"/>
      <c r="D129" s="3" t="str">
        <f>VLOOKUP(C121,'Entries - DATA'!$A$4:$S$43,18)</f>
        <v>Cleveland BROWNS</v>
      </c>
      <c r="E129" s="19">
        <f>VLOOKUP($D129,'Team - Wins CALC'!$C$22:$U$53,E$1+2,FALSE)</f>
        <v>0</v>
      </c>
      <c r="F129" s="19">
        <f>VLOOKUP($D129,'Team - Wins CALC'!$C$22:$U$53,F$1+2,FALSE)</f>
        <v>0</v>
      </c>
      <c r="G129" s="19">
        <f>VLOOKUP($D129,'Team - Wins CALC'!$C$22:$U$53,G$1+2,FALSE)</f>
        <v>0</v>
      </c>
      <c r="H129" s="19">
        <f>VLOOKUP($D129,'Team - Wins CALC'!$C$22:$U$53,H$1+2,FALSE)</f>
        <v>0</v>
      </c>
      <c r="I129" s="19">
        <f>VLOOKUP($D129,'Team - Wins CALC'!$C$22:$U$53,I$1+2,FALSE)</f>
        <v>0</v>
      </c>
      <c r="J129" s="19">
        <f>VLOOKUP($D129,'Team - Wins CALC'!$C$22:$U$53,J$1+2,FALSE)</f>
        <v>0</v>
      </c>
      <c r="K129" s="19">
        <f>VLOOKUP($D129,'Team - Wins CALC'!$C$22:$U$53,K$1+2,FALSE)</f>
        <v>0</v>
      </c>
      <c r="L129" s="19">
        <f>VLOOKUP($D129,'Team - Wins CALC'!$C$22:$U$53,L$1+2,FALSE)</f>
        <v>0</v>
      </c>
      <c r="M129" s="19">
        <f>VLOOKUP($D129,'Team - Wins CALC'!$C$22:$U$53,M$1+2,FALSE)</f>
        <v>0</v>
      </c>
      <c r="N129" s="19">
        <f>VLOOKUP($D129,'Team - Wins CALC'!$C$22:$U$53,N$1+2,FALSE)</f>
        <v>0</v>
      </c>
      <c r="O129" s="19">
        <f>VLOOKUP($D129,'Team - Wins CALC'!$C$22:$U$53,O$1+2,FALSE)</f>
        <v>0</v>
      </c>
      <c r="P129" s="19">
        <f>VLOOKUP($D129,'Team - Wins CALC'!$C$22:$U$53,P$1+2,FALSE)</f>
        <v>0</v>
      </c>
      <c r="Q129" s="19">
        <f>VLOOKUP($D129,'Team - Wins CALC'!$C$22:$U$53,Q$1+2,FALSE)</f>
        <v>0</v>
      </c>
      <c r="R129" s="19">
        <f>VLOOKUP($D129,'Team - Wins CALC'!$C$22:$U$53,R$1+2,FALSE)</f>
        <v>0</v>
      </c>
      <c r="S129" s="19">
        <f>VLOOKUP($D129,'Team - Wins CALC'!$C$22:$U$53,S$1+2,FALSE)</f>
        <v>0</v>
      </c>
      <c r="T129" s="19">
        <f>VLOOKUP($D129,'Team - Wins CALC'!$C$22:$U$53,T$1+2,FALSE)</f>
        <v>0</v>
      </c>
      <c r="U129" s="19">
        <f>VLOOKUP($D129,'Team - Wins CALC'!$C$22:$U$53,U$1+2,FALSE)</f>
        <v>0</v>
      </c>
      <c r="V129" s="23">
        <f t="shared" si="31"/>
        <v>0</v>
      </c>
    </row>
    <row r="130" spans="3:41" ht="13.5" thickBot="1">
      <c r="C130" s="17"/>
      <c r="D130" s="18" t="s">
        <v>86</v>
      </c>
      <c r="E130" s="16">
        <f>SUM(E122:E129)</f>
        <v>3</v>
      </c>
      <c r="F130" s="13">
        <f aca="true" t="shared" si="32" ref="F130:U130">SUM(F122:F129)</f>
        <v>3</v>
      </c>
      <c r="G130" s="13">
        <f t="shared" si="32"/>
        <v>0</v>
      </c>
      <c r="H130" s="13">
        <f t="shared" si="32"/>
        <v>0</v>
      </c>
      <c r="I130" s="13">
        <f t="shared" si="32"/>
        <v>0</v>
      </c>
      <c r="J130" s="13">
        <f t="shared" si="32"/>
        <v>0</v>
      </c>
      <c r="K130" s="13">
        <f t="shared" si="32"/>
        <v>0</v>
      </c>
      <c r="L130" s="13">
        <f t="shared" si="32"/>
        <v>0</v>
      </c>
      <c r="M130" s="13">
        <f t="shared" si="32"/>
        <v>0</v>
      </c>
      <c r="N130" s="13">
        <f t="shared" si="32"/>
        <v>0</v>
      </c>
      <c r="O130" s="13">
        <f t="shared" si="32"/>
        <v>0</v>
      </c>
      <c r="P130" s="13">
        <f t="shared" si="32"/>
        <v>0</v>
      </c>
      <c r="Q130" s="13">
        <f t="shared" si="32"/>
        <v>0</v>
      </c>
      <c r="R130" s="13">
        <f t="shared" si="32"/>
        <v>0</v>
      </c>
      <c r="S130" s="13">
        <f t="shared" si="32"/>
        <v>0</v>
      </c>
      <c r="T130" s="13">
        <f t="shared" si="32"/>
        <v>0</v>
      </c>
      <c r="U130" s="14">
        <f t="shared" si="32"/>
        <v>0</v>
      </c>
      <c r="V130" s="24">
        <f t="shared" si="31"/>
        <v>6</v>
      </c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3:41" s="20" customFormat="1" ht="22.5" customHeight="1">
      <c r="C131" s="34" t="s">
        <v>87</v>
      </c>
      <c r="D131" s="31" t="str">
        <f>VLOOKUP(C121,'Entries - DATA'!$A$4:$S$43,19)</f>
        <v>Indianapolis COLTS</v>
      </c>
      <c r="E131" s="35">
        <f>VLOOKUP($D131,'Team - Wins CALC'!$C$22:$U$53,E$1+2,FALSE)</f>
        <v>0</v>
      </c>
      <c r="F131" s="35">
        <f>VLOOKUP($D131,'Team - Wins CALC'!$C$22:$U$53,F$1+2,FALSE)</f>
        <v>1</v>
      </c>
      <c r="G131" s="35">
        <f>VLOOKUP($D131,'Team - Wins CALC'!$C$22:$U$53,G$1+2,FALSE)</f>
        <v>0</v>
      </c>
      <c r="H131" s="35">
        <f>VLOOKUP($D131,'Team - Wins CALC'!$C$22:$U$53,H$1+2,FALSE)</f>
        <v>0</v>
      </c>
      <c r="I131" s="35">
        <f>VLOOKUP($D131,'Team - Wins CALC'!$C$22:$U$53,I$1+2,FALSE)</f>
        <v>0</v>
      </c>
      <c r="J131" s="35">
        <f>VLOOKUP($D131,'Team - Wins CALC'!$C$22:$U$53,J$1+2,FALSE)</f>
        <v>0</v>
      </c>
      <c r="K131" s="35">
        <f>VLOOKUP($D131,'Team - Wins CALC'!$C$22:$U$53,K$1+2,FALSE)</f>
        <v>0</v>
      </c>
      <c r="L131" s="35">
        <f>VLOOKUP($D131,'Team - Wins CALC'!$C$22:$U$53,L$1+2,FALSE)</f>
        <v>0</v>
      </c>
      <c r="M131" s="35">
        <f>VLOOKUP($D131,'Team - Wins CALC'!$C$22:$U$53,M$1+2,FALSE)</f>
        <v>0</v>
      </c>
      <c r="N131" s="35">
        <f>VLOOKUP($D131,'Team - Wins CALC'!$C$22:$U$53,N$1+2,FALSE)</f>
        <v>0</v>
      </c>
      <c r="O131" s="35">
        <f>VLOOKUP($D131,'Team - Wins CALC'!$C$22:$U$53,O$1+2,FALSE)</f>
        <v>0</v>
      </c>
      <c r="P131" s="35">
        <f>VLOOKUP($D131,'Team - Wins CALC'!$C$22:$U$53,P$1+2,FALSE)</f>
        <v>0</v>
      </c>
      <c r="Q131" s="35">
        <f>VLOOKUP($D131,'Team - Wins CALC'!$C$22:$U$53,Q$1+2,FALSE)</f>
        <v>0</v>
      </c>
      <c r="R131" s="35">
        <f>VLOOKUP($D131,'Team - Wins CALC'!$C$22:$U$53,R$1+2,FALSE)</f>
        <v>0</v>
      </c>
      <c r="S131" s="35">
        <f>VLOOKUP($D131,'Team - Wins CALC'!$C$22:$U$53,S$1+2,FALSE)</f>
        <v>0</v>
      </c>
      <c r="T131" s="35">
        <f>VLOOKUP($D131,'Team - Wins CALC'!$C$22:$U$53,T$1+2,FALSE)</f>
        <v>0</v>
      </c>
      <c r="U131" s="35">
        <f>VLOOKUP($D131,'Team - Wins CALC'!$C$22:$U$53,U$1+2,FALSE)</f>
        <v>0</v>
      </c>
      <c r="V131" s="25">
        <f>SUM(E131:U131)</f>
        <v>1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24:41" ht="12.75">
      <c r="X132" s="1">
        <v>1</v>
      </c>
      <c r="Y132" s="1">
        <v>2</v>
      </c>
      <c r="Z132" s="1">
        <v>3</v>
      </c>
      <c r="AA132" s="1">
        <v>4</v>
      </c>
      <c r="AB132" s="1">
        <v>5</v>
      </c>
      <c r="AC132" s="1">
        <v>6</v>
      </c>
      <c r="AD132" s="1">
        <v>7</v>
      </c>
      <c r="AE132" s="1">
        <v>8</v>
      </c>
      <c r="AF132" s="1">
        <v>9</v>
      </c>
      <c r="AG132" s="1">
        <v>10</v>
      </c>
      <c r="AH132" s="1">
        <v>11</v>
      </c>
      <c r="AI132" s="1">
        <v>12</v>
      </c>
      <c r="AJ132" s="1">
        <v>13</v>
      </c>
      <c r="AK132" s="1">
        <v>14</v>
      </c>
      <c r="AL132" s="1">
        <v>15</v>
      </c>
      <c r="AM132" s="1">
        <v>16</v>
      </c>
      <c r="AN132" s="1">
        <v>17</v>
      </c>
      <c r="AO132" s="15" t="s">
        <v>92</v>
      </c>
    </row>
    <row r="133" spans="3:41" ht="13.5" thickBot="1">
      <c r="C133" t="str">
        <f ca="1">INDIRECT("'Entries - DATA'!"&amp;"A"&amp;A134+3)</f>
        <v>Gonsalez</v>
      </c>
      <c r="E133" s="1">
        <v>1</v>
      </c>
      <c r="F133" s="1">
        <v>2</v>
      </c>
      <c r="G133" s="1">
        <v>3</v>
      </c>
      <c r="H133" s="1">
        <v>4</v>
      </c>
      <c r="I133" s="1">
        <v>5</v>
      </c>
      <c r="J133" s="1">
        <v>6</v>
      </c>
      <c r="K133" s="1">
        <v>7</v>
      </c>
      <c r="L133" s="1">
        <v>8</v>
      </c>
      <c r="M133" s="1">
        <v>9</v>
      </c>
      <c r="N133" s="1">
        <v>10</v>
      </c>
      <c r="O133" s="1">
        <v>11</v>
      </c>
      <c r="P133" s="1">
        <v>12</v>
      </c>
      <c r="Q133" s="1">
        <v>13</v>
      </c>
      <c r="R133" s="1">
        <v>14</v>
      </c>
      <c r="S133" s="1">
        <v>15</v>
      </c>
      <c r="T133" s="1">
        <v>16</v>
      </c>
      <c r="U133" s="1">
        <v>17</v>
      </c>
      <c r="V133" s="20" t="s">
        <v>88</v>
      </c>
      <c r="X133">
        <f aca="true" t="shared" si="33" ref="X133:AN133">+E142</f>
        <v>4</v>
      </c>
      <c r="Y133">
        <f t="shared" si="33"/>
        <v>4</v>
      </c>
      <c r="Z133">
        <f t="shared" si="33"/>
        <v>0</v>
      </c>
      <c r="AA133">
        <f t="shared" si="33"/>
        <v>0</v>
      </c>
      <c r="AB133">
        <f t="shared" si="33"/>
        <v>0</v>
      </c>
      <c r="AC133">
        <f t="shared" si="33"/>
        <v>0</v>
      </c>
      <c r="AD133">
        <f t="shared" si="33"/>
        <v>0</v>
      </c>
      <c r="AE133">
        <f t="shared" si="33"/>
        <v>0</v>
      </c>
      <c r="AF133">
        <f t="shared" si="33"/>
        <v>0</v>
      </c>
      <c r="AG133">
        <f t="shared" si="33"/>
        <v>0</v>
      </c>
      <c r="AH133">
        <f t="shared" si="33"/>
        <v>0</v>
      </c>
      <c r="AI133">
        <f t="shared" si="33"/>
        <v>0</v>
      </c>
      <c r="AJ133">
        <f t="shared" si="33"/>
        <v>0</v>
      </c>
      <c r="AK133">
        <f t="shared" si="33"/>
        <v>0</v>
      </c>
      <c r="AL133">
        <f t="shared" si="33"/>
        <v>0</v>
      </c>
      <c r="AM133">
        <f t="shared" si="33"/>
        <v>0</v>
      </c>
      <c r="AN133">
        <f t="shared" si="33"/>
        <v>0</v>
      </c>
      <c r="AO133">
        <f>+V143</f>
        <v>1</v>
      </c>
    </row>
    <row r="134" spans="1:22" ht="12.75">
      <c r="A134">
        <f>+SUM(A121:A133)+1</f>
        <v>12</v>
      </c>
      <c r="C134" s="9" t="s">
        <v>4</v>
      </c>
      <c r="D134" s="3" t="str">
        <f>VLOOKUP(C133,'Entries - DATA'!$A$4:$S$43,11)</f>
        <v>Dallas COWBOYS</v>
      </c>
      <c r="E134" s="19">
        <f>VLOOKUP($D134,'Team - Wins CALC'!$C$22:$U$53,E$1+2,FALSE)</f>
        <v>1</v>
      </c>
      <c r="F134" s="19">
        <f>VLOOKUP($D134,'Team - Wins CALC'!$C$22:$U$53,F$1+2,FALSE)</f>
        <v>1</v>
      </c>
      <c r="G134" s="19">
        <f>VLOOKUP($D134,'Team - Wins CALC'!$C$22:$U$53,G$1+2,FALSE)</f>
        <v>0</v>
      </c>
      <c r="H134" s="19">
        <f>VLOOKUP($D134,'Team - Wins CALC'!$C$22:$U$53,H$1+2,FALSE)</f>
        <v>0</v>
      </c>
      <c r="I134" s="19">
        <f>VLOOKUP($D134,'Team - Wins CALC'!$C$22:$U$53,I$1+2,FALSE)</f>
        <v>0</v>
      </c>
      <c r="J134" s="19">
        <f>VLOOKUP($D134,'Team - Wins CALC'!$C$22:$U$53,J$1+2,FALSE)</f>
        <v>0</v>
      </c>
      <c r="K134" s="19">
        <f>VLOOKUP($D134,'Team - Wins CALC'!$C$22:$U$53,K$1+2,FALSE)</f>
        <v>0</v>
      </c>
      <c r="L134" s="19">
        <f>VLOOKUP($D134,'Team - Wins CALC'!$C$22:$U$53,L$1+2,FALSE)</f>
        <v>0</v>
      </c>
      <c r="M134" s="19">
        <f>VLOOKUP($D134,'Team - Wins CALC'!$C$22:$U$53,M$1+2,FALSE)</f>
        <v>0</v>
      </c>
      <c r="N134" s="19">
        <f>VLOOKUP($D134,'Team - Wins CALC'!$C$22:$U$53,N$1+2,FALSE)</f>
        <v>0</v>
      </c>
      <c r="O134" s="19">
        <f>VLOOKUP($D134,'Team - Wins CALC'!$C$22:$U$53,O$1+2,FALSE)</f>
        <v>0</v>
      </c>
      <c r="P134" s="19">
        <f>VLOOKUP($D134,'Team - Wins CALC'!$C$22:$U$53,P$1+2,FALSE)</f>
        <v>0</v>
      </c>
      <c r="Q134" s="19">
        <f>VLOOKUP($D134,'Team - Wins CALC'!$C$22:$U$53,Q$1+2,FALSE)</f>
        <v>0</v>
      </c>
      <c r="R134" s="19">
        <f>VLOOKUP($D134,'Team - Wins CALC'!$C$22:$U$53,R$1+2,FALSE)</f>
        <v>0</v>
      </c>
      <c r="S134" s="19">
        <f>VLOOKUP($D134,'Team - Wins CALC'!$C$22:$U$53,S$1+2,FALSE)</f>
        <v>0</v>
      </c>
      <c r="T134" s="19">
        <f>VLOOKUP($D134,'Team - Wins CALC'!$C$22:$U$53,T$1+2,FALSE)</f>
        <v>0</v>
      </c>
      <c r="U134" s="19">
        <f>VLOOKUP($D134,'Team - Wins CALC'!$C$22:$U$53,U$1+2,FALSE)</f>
        <v>0</v>
      </c>
      <c r="V134" s="21">
        <f>SUM(E134:U134)</f>
        <v>2</v>
      </c>
    </row>
    <row r="135" spans="3:22" ht="12.75">
      <c r="C135" s="10"/>
      <c r="D135" s="3" t="str">
        <f>VLOOKUP(C133,'Entries - DATA'!$A$4:$S$43,12)</f>
        <v>Minnesota VIKINGS</v>
      </c>
      <c r="E135" s="19">
        <f>VLOOKUP($D135,'Team - Wins CALC'!$C$22:$U$53,E$1+2,FALSE)</f>
        <v>0</v>
      </c>
      <c r="F135" s="19">
        <f>VLOOKUP($D135,'Team - Wins CALC'!$C$22:$U$53,F$1+2,FALSE)</f>
        <v>0</v>
      </c>
      <c r="G135" s="19">
        <f>VLOOKUP($D135,'Team - Wins CALC'!$C$22:$U$53,G$1+2,FALSE)</f>
        <v>0</v>
      </c>
      <c r="H135" s="19">
        <f>VLOOKUP($D135,'Team - Wins CALC'!$C$22:$U$53,H$1+2,FALSE)</f>
        <v>0</v>
      </c>
      <c r="I135" s="19">
        <f>VLOOKUP($D135,'Team - Wins CALC'!$C$22:$U$53,I$1+2,FALSE)</f>
        <v>0</v>
      </c>
      <c r="J135" s="19">
        <f>VLOOKUP($D135,'Team - Wins CALC'!$C$22:$U$53,J$1+2,FALSE)</f>
        <v>0</v>
      </c>
      <c r="K135" s="19">
        <f>VLOOKUP($D135,'Team - Wins CALC'!$C$22:$U$53,K$1+2,FALSE)</f>
        <v>0</v>
      </c>
      <c r="L135" s="19">
        <f>VLOOKUP($D135,'Team - Wins CALC'!$C$22:$U$53,L$1+2,FALSE)</f>
        <v>0</v>
      </c>
      <c r="M135" s="19">
        <f>VLOOKUP($D135,'Team - Wins CALC'!$C$22:$U$53,M$1+2,FALSE)</f>
        <v>0</v>
      </c>
      <c r="N135" s="19">
        <f>VLOOKUP($D135,'Team - Wins CALC'!$C$22:$U$53,N$1+2,FALSE)</f>
        <v>0</v>
      </c>
      <c r="O135" s="19">
        <f>VLOOKUP($D135,'Team - Wins CALC'!$C$22:$U$53,O$1+2,FALSE)</f>
        <v>0</v>
      </c>
      <c r="P135" s="19">
        <f>VLOOKUP($D135,'Team - Wins CALC'!$C$22:$U$53,P$1+2,FALSE)</f>
        <v>0</v>
      </c>
      <c r="Q135" s="19">
        <f>VLOOKUP($D135,'Team - Wins CALC'!$C$22:$U$53,Q$1+2,FALSE)</f>
        <v>0</v>
      </c>
      <c r="R135" s="19">
        <f>VLOOKUP($D135,'Team - Wins CALC'!$C$22:$U$53,R$1+2,FALSE)</f>
        <v>0</v>
      </c>
      <c r="S135" s="19">
        <f>VLOOKUP($D135,'Team - Wins CALC'!$C$22:$U$53,S$1+2,FALSE)</f>
        <v>0</v>
      </c>
      <c r="T135" s="19">
        <f>VLOOKUP($D135,'Team - Wins CALC'!$C$22:$U$53,T$1+2,FALSE)</f>
        <v>0</v>
      </c>
      <c r="U135" s="19">
        <f>VLOOKUP($D135,'Team - Wins CALC'!$C$22:$U$53,U$1+2,FALSE)</f>
        <v>0</v>
      </c>
      <c r="V135" s="22">
        <f aca="true" t="shared" si="34" ref="V135:V142">SUM(E135:U135)</f>
        <v>0</v>
      </c>
    </row>
    <row r="136" spans="1:22" ht="12.75">
      <c r="A136" s="15"/>
      <c r="C136" s="10"/>
      <c r="D136" s="3" t="str">
        <f>VLOOKUP(C133,'Entries - DATA'!$A$4:$S$43,13)</f>
        <v>New Orleans SAINTS</v>
      </c>
      <c r="E136" s="19">
        <f>VLOOKUP($D136,'Team - Wins CALC'!$C$22:$U$53,E$1+2,FALSE)</f>
        <v>1</v>
      </c>
      <c r="F136" s="19">
        <f>VLOOKUP($D136,'Team - Wins CALC'!$C$22:$U$53,F$1+2,FALSE)</f>
        <v>0</v>
      </c>
      <c r="G136" s="19">
        <f>VLOOKUP($D136,'Team - Wins CALC'!$C$22:$U$53,G$1+2,FALSE)</f>
        <v>0</v>
      </c>
      <c r="H136" s="19">
        <f>VLOOKUP($D136,'Team - Wins CALC'!$C$22:$U$53,H$1+2,FALSE)</f>
        <v>0</v>
      </c>
      <c r="I136" s="19">
        <f>VLOOKUP($D136,'Team - Wins CALC'!$C$22:$U$53,I$1+2,FALSE)</f>
        <v>0</v>
      </c>
      <c r="J136" s="19">
        <f>VLOOKUP($D136,'Team - Wins CALC'!$C$22:$U$53,J$1+2,FALSE)</f>
        <v>0</v>
      </c>
      <c r="K136" s="19">
        <f>VLOOKUP($D136,'Team - Wins CALC'!$C$22:$U$53,K$1+2,FALSE)</f>
        <v>0</v>
      </c>
      <c r="L136" s="19">
        <f>VLOOKUP($D136,'Team - Wins CALC'!$C$22:$U$53,L$1+2,FALSE)</f>
        <v>0</v>
      </c>
      <c r="M136" s="19">
        <f>VLOOKUP($D136,'Team - Wins CALC'!$C$22:$U$53,M$1+2,FALSE)</f>
        <v>0</v>
      </c>
      <c r="N136" s="19">
        <f>VLOOKUP($D136,'Team - Wins CALC'!$C$22:$U$53,N$1+2,FALSE)</f>
        <v>0</v>
      </c>
      <c r="O136" s="19">
        <f>VLOOKUP($D136,'Team - Wins CALC'!$C$22:$U$53,O$1+2,FALSE)</f>
        <v>0</v>
      </c>
      <c r="P136" s="19">
        <f>VLOOKUP($D136,'Team - Wins CALC'!$C$22:$U$53,P$1+2,FALSE)</f>
        <v>0</v>
      </c>
      <c r="Q136" s="19">
        <f>VLOOKUP($D136,'Team - Wins CALC'!$C$22:$U$53,Q$1+2,FALSE)</f>
        <v>0</v>
      </c>
      <c r="R136" s="19">
        <f>VLOOKUP($D136,'Team - Wins CALC'!$C$22:$U$53,R$1+2,FALSE)</f>
        <v>0</v>
      </c>
      <c r="S136" s="19">
        <f>VLOOKUP($D136,'Team - Wins CALC'!$C$22:$U$53,S$1+2,FALSE)</f>
        <v>0</v>
      </c>
      <c r="T136" s="19">
        <f>VLOOKUP($D136,'Team - Wins CALC'!$C$22:$U$53,T$1+2,FALSE)</f>
        <v>0</v>
      </c>
      <c r="U136" s="19">
        <f>VLOOKUP($D136,'Team - Wins CALC'!$C$22:$U$53,U$1+2,FALSE)</f>
        <v>0</v>
      </c>
      <c r="V136" s="22">
        <f t="shared" si="34"/>
        <v>1</v>
      </c>
    </row>
    <row r="137" spans="3:22" ht="12.75">
      <c r="C137" s="11"/>
      <c r="D137" s="3" t="str">
        <f>VLOOKUP(C133,'Entries - DATA'!$A$4:$S$43,14)</f>
        <v>Green Bay PACKERS</v>
      </c>
      <c r="E137" s="19">
        <f>VLOOKUP($D137,'Team - Wins CALC'!$C$22:$U$53,E$1+2,FALSE)</f>
        <v>1</v>
      </c>
      <c r="F137" s="19">
        <f>VLOOKUP($D137,'Team - Wins CALC'!$C$22:$U$53,F$1+2,FALSE)</f>
        <v>1</v>
      </c>
      <c r="G137" s="19">
        <f>VLOOKUP($D137,'Team - Wins CALC'!$C$22:$U$53,G$1+2,FALSE)</f>
        <v>0</v>
      </c>
      <c r="H137" s="19">
        <f>VLOOKUP($D137,'Team - Wins CALC'!$C$22:$U$53,H$1+2,FALSE)</f>
        <v>0</v>
      </c>
      <c r="I137" s="19">
        <f>VLOOKUP($D137,'Team - Wins CALC'!$C$22:$U$53,I$1+2,FALSE)</f>
        <v>0</v>
      </c>
      <c r="J137" s="19">
        <f>VLOOKUP($D137,'Team - Wins CALC'!$C$22:$U$53,J$1+2,FALSE)</f>
        <v>0</v>
      </c>
      <c r="K137" s="19">
        <f>VLOOKUP($D137,'Team - Wins CALC'!$C$22:$U$53,K$1+2,FALSE)</f>
        <v>0</v>
      </c>
      <c r="L137" s="19">
        <f>VLOOKUP($D137,'Team - Wins CALC'!$C$22:$U$53,L$1+2,FALSE)</f>
        <v>0</v>
      </c>
      <c r="M137" s="19">
        <f>VLOOKUP($D137,'Team - Wins CALC'!$C$22:$U$53,M$1+2,FALSE)</f>
        <v>0</v>
      </c>
      <c r="N137" s="19">
        <f>VLOOKUP($D137,'Team - Wins CALC'!$C$22:$U$53,N$1+2,FALSE)</f>
        <v>0</v>
      </c>
      <c r="O137" s="19">
        <f>VLOOKUP($D137,'Team - Wins CALC'!$C$22:$U$53,O$1+2,FALSE)</f>
        <v>0</v>
      </c>
      <c r="P137" s="19">
        <f>VLOOKUP($D137,'Team - Wins CALC'!$C$22:$U$53,P$1+2,FALSE)</f>
        <v>0</v>
      </c>
      <c r="Q137" s="19">
        <f>VLOOKUP($D137,'Team - Wins CALC'!$C$22:$U$53,Q$1+2,FALSE)</f>
        <v>0</v>
      </c>
      <c r="R137" s="19">
        <f>VLOOKUP($D137,'Team - Wins CALC'!$C$22:$U$53,R$1+2,FALSE)</f>
        <v>0</v>
      </c>
      <c r="S137" s="19">
        <f>VLOOKUP($D137,'Team - Wins CALC'!$C$22:$U$53,S$1+2,FALSE)</f>
        <v>0</v>
      </c>
      <c r="T137" s="19">
        <f>VLOOKUP($D137,'Team - Wins CALC'!$C$22:$U$53,T$1+2,FALSE)</f>
        <v>0</v>
      </c>
      <c r="U137" s="19">
        <f>VLOOKUP($D137,'Team - Wins CALC'!$C$22:$U$53,U$1+2,FALSE)</f>
        <v>0</v>
      </c>
      <c r="V137" s="22">
        <f t="shared" si="34"/>
        <v>2</v>
      </c>
    </row>
    <row r="138" spans="3:22" ht="12.75">
      <c r="C138" s="9" t="s">
        <v>6</v>
      </c>
      <c r="D138" s="3" t="str">
        <f>VLOOKUP(C133,'Entries - DATA'!$A$4:$S$43,15)</f>
        <v>New England PATRIOTS</v>
      </c>
      <c r="E138" s="19">
        <f>VLOOKUP($D138,'Team - Wins CALC'!$C$22:$U$53,E$1+2,FALSE)</f>
        <v>1</v>
      </c>
      <c r="F138" s="19">
        <f>VLOOKUP($D138,'Team - Wins CALC'!$C$22:$U$53,F$1+2,FALSE)</f>
        <v>1</v>
      </c>
      <c r="G138" s="19">
        <f>VLOOKUP($D138,'Team - Wins CALC'!$C$22:$U$53,G$1+2,FALSE)</f>
        <v>0</v>
      </c>
      <c r="H138" s="19">
        <f>VLOOKUP($D138,'Team - Wins CALC'!$C$22:$U$53,H$1+2,FALSE)</f>
        <v>0</v>
      </c>
      <c r="I138" s="19">
        <f>VLOOKUP($D138,'Team - Wins CALC'!$C$22:$U$53,I$1+2,FALSE)</f>
        <v>0</v>
      </c>
      <c r="J138" s="19">
        <f>VLOOKUP($D138,'Team - Wins CALC'!$C$22:$U$53,J$1+2,FALSE)</f>
        <v>0</v>
      </c>
      <c r="K138" s="19">
        <f>VLOOKUP($D138,'Team - Wins CALC'!$C$22:$U$53,K$1+2,FALSE)</f>
        <v>0</v>
      </c>
      <c r="L138" s="19">
        <f>VLOOKUP($D138,'Team - Wins CALC'!$C$22:$U$53,L$1+2,FALSE)</f>
        <v>0</v>
      </c>
      <c r="M138" s="19">
        <f>VLOOKUP($D138,'Team - Wins CALC'!$C$22:$U$53,M$1+2,FALSE)</f>
        <v>0</v>
      </c>
      <c r="N138" s="19">
        <f>VLOOKUP($D138,'Team - Wins CALC'!$C$22:$U$53,N$1+2,FALSE)</f>
        <v>0</v>
      </c>
      <c r="O138" s="19">
        <f>VLOOKUP($D138,'Team - Wins CALC'!$C$22:$U$53,O$1+2,FALSE)</f>
        <v>0</v>
      </c>
      <c r="P138" s="19">
        <f>VLOOKUP($D138,'Team - Wins CALC'!$C$22:$U$53,P$1+2,FALSE)</f>
        <v>0</v>
      </c>
      <c r="Q138" s="19">
        <f>VLOOKUP($D138,'Team - Wins CALC'!$C$22:$U$53,Q$1+2,FALSE)</f>
        <v>0</v>
      </c>
      <c r="R138" s="19">
        <f>VLOOKUP($D138,'Team - Wins CALC'!$C$22:$U$53,R$1+2,FALSE)</f>
        <v>0</v>
      </c>
      <c r="S138" s="19">
        <f>VLOOKUP($D138,'Team - Wins CALC'!$C$22:$U$53,S$1+2,FALSE)</f>
        <v>0</v>
      </c>
      <c r="T138" s="19">
        <f>VLOOKUP($D138,'Team - Wins CALC'!$C$22:$U$53,T$1+2,FALSE)</f>
        <v>0</v>
      </c>
      <c r="U138" s="19">
        <f>VLOOKUP($D138,'Team - Wins CALC'!$C$22:$U$53,U$1+2,FALSE)</f>
        <v>0</v>
      </c>
      <c r="V138" s="22">
        <f t="shared" si="34"/>
        <v>2</v>
      </c>
    </row>
    <row r="139" spans="3:22" ht="12.75">
      <c r="C139" s="10"/>
      <c r="D139" s="3" t="str">
        <f>VLOOKUP(C133,'Entries - DATA'!$A$4:$S$43,16)</f>
        <v>Indianapolis COLTS</v>
      </c>
      <c r="E139" s="19">
        <f>VLOOKUP($D139,'Team - Wins CALC'!$C$22:$U$53,E$1+2,FALSE)</f>
        <v>0</v>
      </c>
      <c r="F139" s="19">
        <f>VLOOKUP($D139,'Team - Wins CALC'!$C$22:$U$53,F$1+2,FALSE)</f>
        <v>1</v>
      </c>
      <c r="G139" s="19">
        <f>VLOOKUP($D139,'Team - Wins CALC'!$C$22:$U$53,G$1+2,FALSE)</f>
        <v>0</v>
      </c>
      <c r="H139" s="19">
        <f>VLOOKUP($D139,'Team - Wins CALC'!$C$22:$U$53,H$1+2,FALSE)</f>
        <v>0</v>
      </c>
      <c r="I139" s="19">
        <f>VLOOKUP($D139,'Team - Wins CALC'!$C$22:$U$53,I$1+2,FALSE)</f>
        <v>0</v>
      </c>
      <c r="J139" s="19">
        <f>VLOOKUP($D139,'Team - Wins CALC'!$C$22:$U$53,J$1+2,FALSE)</f>
        <v>0</v>
      </c>
      <c r="K139" s="19">
        <f>VLOOKUP($D139,'Team - Wins CALC'!$C$22:$U$53,K$1+2,FALSE)</f>
        <v>0</v>
      </c>
      <c r="L139" s="19">
        <f>VLOOKUP($D139,'Team - Wins CALC'!$C$22:$U$53,L$1+2,FALSE)</f>
        <v>0</v>
      </c>
      <c r="M139" s="19">
        <f>VLOOKUP($D139,'Team - Wins CALC'!$C$22:$U$53,M$1+2,FALSE)</f>
        <v>0</v>
      </c>
      <c r="N139" s="19">
        <f>VLOOKUP($D139,'Team - Wins CALC'!$C$22:$U$53,N$1+2,FALSE)</f>
        <v>0</v>
      </c>
      <c r="O139" s="19">
        <f>VLOOKUP($D139,'Team - Wins CALC'!$C$22:$U$53,O$1+2,FALSE)</f>
        <v>0</v>
      </c>
      <c r="P139" s="19">
        <f>VLOOKUP($D139,'Team - Wins CALC'!$C$22:$U$53,P$1+2,FALSE)</f>
        <v>0</v>
      </c>
      <c r="Q139" s="19">
        <f>VLOOKUP($D139,'Team - Wins CALC'!$C$22:$U$53,Q$1+2,FALSE)</f>
        <v>0</v>
      </c>
      <c r="R139" s="19">
        <f>VLOOKUP($D139,'Team - Wins CALC'!$C$22:$U$53,R$1+2,FALSE)</f>
        <v>0</v>
      </c>
      <c r="S139" s="19">
        <f>VLOOKUP($D139,'Team - Wins CALC'!$C$22:$U$53,S$1+2,FALSE)</f>
        <v>0</v>
      </c>
      <c r="T139" s="19">
        <f>VLOOKUP($D139,'Team - Wins CALC'!$C$22:$U$53,T$1+2,FALSE)</f>
        <v>0</v>
      </c>
      <c r="U139" s="19">
        <f>VLOOKUP($D139,'Team - Wins CALC'!$C$22:$U$53,U$1+2,FALSE)</f>
        <v>0</v>
      </c>
      <c r="V139" s="22">
        <f t="shared" si="34"/>
        <v>1</v>
      </c>
    </row>
    <row r="140" spans="3:22" ht="12.75">
      <c r="C140" s="10"/>
      <c r="D140" s="3" t="str">
        <f>VLOOKUP(C133,'Entries - DATA'!$A$4:$S$43,17)</f>
        <v>San Diego CHARGERS</v>
      </c>
      <c r="E140" s="19">
        <f>VLOOKUP($D140,'Team - Wins CALC'!$C$22:$U$53,E$1+2,FALSE)</f>
        <v>0</v>
      </c>
      <c r="F140" s="19">
        <f>VLOOKUP($D140,'Team - Wins CALC'!$C$22:$U$53,F$1+2,FALSE)</f>
        <v>0</v>
      </c>
      <c r="G140" s="19">
        <f>VLOOKUP($D140,'Team - Wins CALC'!$C$22:$U$53,G$1+2,FALSE)</f>
        <v>0</v>
      </c>
      <c r="H140" s="19">
        <f>VLOOKUP($D140,'Team - Wins CALC'!$C$22:$U$53,H$1+2,FALSE)</f>
        <v>0</v>
      </c>
      <c r="I140" s="19">
        <f>VLOOKUP($D140,'Team - Wins CALC'!$C$22:$U$53,I$1+2,FALSE)</f>
        <v>0</v>
      </c>
      <c r="J140" s="19">
        <f>VLOOKUP($D140,'Team - Wins CALC'!$C$22:$U$53,J$1+2,FALSE)</f>
        <v>0</v>
      </c>
      <c r="K140" s="19">
        <f>VLOOKUP($D140,'Team - Wins CALC'!$C$22:$U$53,K$1+2,FALSE)</f>
        <v>0</v>
      </c>
      <c r="L140" s="19">
        <f>VLOOKUP($D140,'Team - Wins CALC'!$C$22:$U$53,L$1+2,FALSE)</f>
        <v>0</v>
      </c>
      <c r="M140" s="19">
        <f>VLOOKUP($D140,'Team - Wins CALC'!$C$22:$U$53,M$1+2,FALSE)</f>
        <v>0</v>
      </c>
      <c r="N140" s="19">
        <f>VLOOKUP($D140,'Team - Wins CALC'!$C$22:$U$53,N$1+2,FALSE)</f>
        <v>0</v>
      </c>
      <c r="O140" s="19">
        <f>VLOOKUP($D140,'Team - Wins CALC'!$C$22:$U$53,O$1+2,FALSE)</f>
        <v>0</v>
      </c>
      <c r="P140" s="19">
        <f>VLOOKUP($D140,'Team - Wins CALC'!$C$22:$U$53,P$1+2,FALSE)</f>
        <v>0</v>
      </c>
      <c r="Q140" s="19">
        <f>VLOOKUP($D140,'Team - Wins CALC'!$C$22:$U$53,Q$1+2,FALSE)</f>
        <v>0</v>
      </c>
      <c r="R140" s="19">
        <f>VLOOKUP($D140,'Team - Wins CALC'!$C$22:$U$53,R$1+2,FALSE)</f>
        <v>0</v>
      </c>
      <c r="S140" s="19">
        <f>VLOOKUP($D140,'Team - Wins CALC'!$C$22:$U$53,S$1+2,FALSE)</f>
        <v>0</v>
      </c>
      <c r="T140" s="19">
        <f>VLOOKUP($D140,'Team - Wins CALC'!$C$22:$U$53,T$1+2,FALSE)</f>
        <v>0</v>
      </c>
      <c r="U140" s="19">
        <f>VLOOKUP($D140,'Team - Wins CALC'!$C$22:$U$53,U$1+2,FALSE)</f>
        <v>0</v>
      </c>
      <c r="V140" s="22">
        <f t="shared" si="34"/>
        <v>0</v>
      </c>
    </row>
    <row r="141" spans="3:22" ht="13.5" thickBot="1">
      <c r="C141" s="11"/>
      <c r="D141" s="3" t="str">
        <f>VLOOKUP(C133,'Entries - DATA'!$A$4:$S$43,18)</f>
        <v>Jacksonville JAGUARS</v>
      </c>
      <c r="E141" s="19">
        <f>VLOOKUP($D141,'Team - Wins CALC'!$C$22:$U$53,E$1+2,FALSE)</f>
        <v>0</v>
      </c>
      <c r="F141" s="19">
        <f>VLOOKUP($D141,'Team - Wins CALC'!$C$22:$U$53,F$1+2,FALSE)</f>
        <v>0</v>
      </c>
      <c r="G141" s="19">
        <f>VLOOKUP($D141,'Team - Wins CALC'!$C$22:$U$53,G$1+2,FALSE)</f>
        <v>0</v>
      </c>
      <c r="H141" s="19">
        <f>VLOOKUP($D141,'Team - Wins CALC'!$C$22:$U$53,H$1+2,FALSE)</f>
        <v>0</v>
      </c>
      <c r="I141" s="19">
        <f>VLOOKUP($D141,'Team - Wins CALC'!$C$22:$U$53,I$1+2,FALSE)</f>
        <v>0</v>
      </c>
      <c r="J141" s="19">
        <f>VLOOKUP($D141,'Team - Wins CALC'!$C$22:$U$53,J$1+2,FALSE)</f>
        <v>0</v>
      </c>
      <c r="K141" s="19">
        <f>VLOOKUP($D141,'Team - Wins CALC'!$C$22:$U$53,K$1+2,FALSE)</f>
        <v>0</v>
      </c>
      <c r="L141" s="19">
        <f>VLOOKUP($D141,'Team - Wins CALC'!$C$22:$U$53,L$1+2,FALSE)</f>
        <v>0</v>
      </c>
      <c r="M141" s="19">
        <f>VLOOKUP($D141,'Team - Wins CALC'!$C$22:$U$53,M$1+2,FALSE)</f>
        <v>0</v>
      </c>
      <c r="N141" s="19">
        <f>VLOOKUP($D141,'Team - Wins CALC'!$C$22:$U$53,N$1+2,FALSE)</f>
        <v>0</v>
      </c>
      <c r="O141" s="19">
        <f>VLOOKUP($D141,'Team - Wins CALC'!$C$22:$U$53,O$1+2,FALSE)</f>
        <v>0</v>
      </c>
      <c r="P141" s="19">
        <f>VLOOKUP($D141,'Team - Wins CALC'!$C$22:$U$53,P$1+2,FALSE)</f>
        <v>0</v>
      </c>
      <c r="Q141" s="19">
        <f>VLOOKUP($D141,'Team - Wins CALC'!$C$22:$U$53,Q$1+2,FALSE)</f>
        <v>0</v>
      </c>
      <c r="R141" s="19">
        <f>VLOOKUP($D141,'Team - Wins CALC'!$C$22:$U$53,R$1+2,FALSE)</f>
        <v>0</v>
      </c>
      <c r="S141" s="19">
        <f>VLOOKUP($D141,'Team - Wins CALC'!$C$22:$U$53,S$1+2,FALSE)</f>
        <v>0</v>
      </c>
      <c r="T141" s="19">
        <f>VLOOKUP($D141,'Team - Wins CALC'!$C$22:$U$53,T$1+2,FALSE)</f>
        <v>0</v>
      </c>
      <c r="U141" s="19">
        <f>VLOOKUP($D141,'Team - Wins CALC'!$C$22:$U$53,U$1+2,FALSE)</f>
        <v>0</v>
      </c>
      <c r="V141" s="23">
        <f t="shared" si="34"/>
        <v>0</v>
      </c>
    </row>
    <row r="142" spans="3:41" ht="13.5" thickBot="1">
      <c r="C142" s="17"/>
      <c r="D142" s="18" t="s">
        <v>86</v>
      </c>
      <c r="E142" s="16">
        <f>SUM(E134:E141)</f>
        <v>4</v>
      </c>
      <c r="F142" s="13">
        <f aca="true" t="shared" si="35" ref="F142:U142">SUM(F134:F141)</f>
        <v>4</v>
      </c>
      <c r="G142" s="13">
        <f t="shared" si="35"/>
        <v>0</v>
      </c>
      <c r="H142" s="13">
        <f t="shared" si="35"/>
        <v>0</v>
      </c>
      <c r="I142" s="13">
        <f t="shared" si="35"/>
        <v>0</v>
      </c>
      <c r="J142" s="13">
        <f t="shared" si="35"/>
        <v>0</v>
      </c>
      <c r="K142" s="13">
        <f t="shared" si="35"/>
        <v>0</v>
      </c>
      <c r="L142" s="13">
        <f t="shared" si="35"/>
        <v>0</v>
      </c>
      <c r="M142" s="13">
        <f t="shared" si="35"/>
        <v>0</v>
      </c>
      <c r="N142" s="13">
        <f t="shared" si="35"/>
        <v>0</v>
      </c>
      <c r="O142" s="13">
        <f t="shared" si="35"/>
        <v>0</v>
      </c>
      <c r="P142" s="13">
        <f t="shared" si="35"/>
        <v>0</v>
      </c>
      <c r="Q142" s="13">
        <f t="shared" si="35"/>
        <v>0</v>
      </c>
      <c r="R142" s="13">
        <f t="shared" si="35"/>
        <v>0</v>
      </c>
      <c r="S142" s="13">
        <f t="shared" si="35"/>
        <v>0</v>
      </c>
      <c r="T142" s="13">
        <f t="shared" si="35"/>
        <v>0</v>
      </c>
      <c r="U142" s="14">
        <f t="shared" si="35"/>
        <v>0</v>
      </c>
      <c r="V142" s="24">
        <f t="shared" si="34"/>
        <v>8</v>
      </c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3:41" s="20" customFormat="1" ht="22.5" customHeight="1">
      <c r="C143" s="34" t="s">
        <v>87</v>
      </c>
      <c r="D143" s="31" t="str">
        <f>VLOOKUP(C133,'Entries - DATA'!$A$4:$S$43,19)</f>
        <v>New York JETS</v>
      </c>
      <c r="E143" s="35">
        <f>VLOOKUP($D143,'Team - Wins CALC'!$C$22:$U$53,E$1+2,FALSE)</f>
        <v>1</v>
      </c>
      <c r="F143" s="35">
        <f>VLOOKUP($D143,'Team - Wins CALC'!$C$22:$U$53,F$1+2,FALSE)</f>
        <v>0</v>
      </c>
      <c r="G143" s="35">
        <f>VLOOKUP($D143,'Team - Wins CALC'!$C$22:$U$53,G$1+2,FALSE)</f>
        <v>0</v>
      </c>
      <c r="H143" s="35">
        <f>VLOOKUP($D143,'Team - Wins CALC'!$C$22:$U$53,H$1+2,FALSE)</f>
        <v>0</v>
      </c>
      <c r="I143" s="35">
        <f>VLOOKUP($D143,'Team - Wins CALC'!$C$22:$U$53,I$1+2,FALSE)</f>
        <v>0</v>
      </c>
      <c r="J143" s="35">
        <f>VLOOKUP($D143,'Team - Wins CALC'!$C$22:$U$53,J$1+2,FALSE)</f>
        <v>0</v>
      </c>
      <c r="K143" s="35">
        <f>VLOOKUP($D143,'Team - Wins CALC'!$C$22:$U$53,K$1+2,FALSE)</f>
        <v>0</v>
      </c>
      <c r="L143" s="35">
        <f>VLOOKUP($D143,'Team - Wins CALC'!$C$22:$U$53,L$1+2,FALSE)</f>
        <v>0</v>
      </c>
      <c r="M143" s="35">
        <f>VLOOKUP($D143,'Team - Wins CALC'!$C$22:$U$53,M$1+2,FALSE)</f>
        <v>0</v>
      </c>
      <c r="N143" s="35">
        <f>VLOOKUP($D143,'Team - Wins CALC'!$C$22:$U$53,N$1+2,FALSE)</f>
        <v>0</v>
      </c>
      <c r="O143" s="35">
        <f>VLOOKUP($D143,'Team - Wins CALC'!$C$22:$U$53,O$1+2,FALSE)</f>
        <v>0</v>
      </c>
      <c r="P143" s="35">
        <f>VLOOKUP($D143,'Team - Wins CALC'!$C$22:$U$53,P$1+2,FALSE)</f>
        <v>0</v>
      </c>
      <c r="Q143" s="35">
        <f>VLOOKUP($D143,'Team - Wins CALC'!$C$22:$U$53,Q$1+2,FALSE)</f>
        <v>0</v>
      </c>
      <c r="R143" s="35">
        <f>VLOOKUP($D143,'Team - Wins CALC'!$C$22:$U$53,R$1+2,FALSE)</f>
        <v>0</v>
      </c>
      <c r="S143" s="35">
        <f>VLOOKUP($D143,'Team - Wins CALC'!$C$22:$U$53,S$1+2,FALSE)</f>
        <v>0</v>
      </c>
      <c r="T143" s="35">
        <f>VLOOKUP($D143,'Team - Wins CALC'!$C$22:$U$53,T$1+2,FALSE)</f>
        <v>0</v>
      </c>
      <c r="U143" s="35">
        <f>VLOOKUP($D143,'Team - Wins CALC'!$C$22:$U$53,U$1+2,FALSE)</f>
        <v>0</v>
      </c>
      <c r="V143" s="25">
        <f>SUM(E143:U143)</f>
        <v>1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24:41" ht="12.75">
      <c r="X144" s="1">
        <v>1</v>
      </c>
      <c r="Y144" s="1">
        <v>2</v>
      </c>
      <c r="Z144" s="1">
        <v>3</v>
      </c>
      <c r="AA144" s="1">
        <v>4</v>
      </c>
      <c r="AB144" s="1">
        <v>5</v>
      </c>
      <c r="AC144" s="1">
        <v>6</v>
      </c>
      <c r="AD144" s="1">
        <v>7</v>
      </c>
      <c r="AE144" s="1">
        <v>8</v>
      </c>
      <c r="AF144" s="1">
        <v>9</v>
      </c>
      <c r="AG144" s="1">
        <v>10</v>
      </c>
      <c r="AH144" s="1">
        <v>11</v>
      </c>
      <c r="AI144" s="1">
        <v>12</v>
      </c>
      <c r="AJ144" s="1">
        <v>13</v>
      </c>
      <c r="AK144" s="1">
        <v>14</v>
      </c>
      <c r="AL144" s="1">
        <v>15</v>
      </c>
      <c r="AM144" s="1">
        <v>16</v>
      </c>
      <c r="AN144" s="1">
        <v>17</v>
      </c>
      <c r="AO144" s="15" t="s">
        <v>92</v>
      </c>
    </row>
    <row r="145" spans="3:41" ht="13.5" thickBot="1">
      <c r="C145" t="str">
        <f ca="1">INDIRECT("'Entries - DATA'!"&amp;"A"&amp;A146+3)</f>
        <v>Grubb</v>
      </c>
      <c r="E145" s="1">
        <v>1</v>
      </c>
      <c r="F145" s="1">
        <v>2</v>
      </c>
      <c r="G145" s="1">
        <v>3</v>
      </c>
      <c r="H145" s="1">
        <v>4</v>
      </c>
      <c r="I145" s="1">
        <v>5</v>
      </c>
      <c r="J145" s="1">
        <v>6</v>
      </c>
      <c r="K145" s="1">
        <v>7</v>
      </c>
      <c r="L145" s="1">
        <v>8</v>
      </c>
      <c r="M145" s="1">
        <v>9</v>
      </c>
      <c r="N145" s="1">
        <v>10</v>
      </c>
      <c r="O145" s="1">
        <v>11</v>
      </c>
      <c r="P145" s="1">
        <v>12</v>
      </c>
      <c r="Q145" s="1">
        <v>13</v>
      </c>
      <c r="R145" s="1">
        <v>14</v>
      </c>
      <c r="S145" s="1">
        <v>15</v>
      </c>
      <c r="T145" s="1">
        <v>16</v>
      </c>
      <c r="U145" s="1">
        <v>17</v>
      </c>
      <c r="V145" s="20" t="s">
        <v>88</v>
      </c>
      <c r="X145">
        <f aca="true" t="shared" si="36" ref="X145:AN145">+E154</f>
        <v>5</v>
      </c>
      <c r="Y145">
        <f t="shared" si="36"/>
        <v>4</v>
      </c>
      <c r="Z145">
        <f t="shared" si="36"/>
        <v>0</v>
      </c>
      <c r="AA145">
        <f t="shared" si="36"/>
        <v>0</v>
      </c>
      <c r="AB145">
        <f t="shared" si="36"/>
        <v>0</v>
      </c>
      <c r="AC145">
        <f t="shared" si="36"/>
        <v>0</v>
      </c>
      <c r="AD145">
        <f t="shared" si="36"/>
        <v>0</v>
      </c>
      <c r="AE145">
        <f t="shared" si="36"/>
        <v>0</v>
      </c>
      <c r="AF145">
        <f t="shared" si="36"/>
        <v>0</v>
      </c>
      <c r="AG145">
        <f t="shared" si="36"/>
        <v>0</v>
      </c>
      <c r="AH145">
        <f t="shared" si="36"/>
        <v>0</v>
      </c>
      <c r="AI145">
        <f t="shared" si="36"/>
        <v>0</v>
      </c>
      <c r="AJ145">
        <f t="shared" si="36"/>
        <v>0</v>
      </c>
      <c r="AK145">
        <f t="shared" si="36"/>
        <v>0</v>
      </c>
      <c r="AL145">
        <f t="shared" si="36"/>
        <v>0</v>
      </c>
      <c r="AM145">
        <f t="shared" si="36"/>
        <v>0</v>
      </c>
      <c r="AN145">
        <f t="shared" si="36"/>
        <v>0</v>
      </c>
      <c r="AO145">
        <f>+V155</f>
        <v>0</v>
      </c>
    </row>
    <row r="146" spans="1:22" ht="12.75">
      <c r="A146">
        <f>+SUM(A133:A145)+1</f>
        <v>13</v>
      </c>
      <c r="C146" s="9" t="s">
        <v>4</v>
      </c>
      <c r="D146" s="3" t="str">
        <f>VLOOKUP(C145,'Entries - DATA'!$A$4:$S$43,11)</f>
        <v>Dallas COWBOYS</v>
      </c>
      <c r="E146" s="19">
        <f>VLOOKUP($D146,'Team - Wins CALC'!$C$22:$U$53,E$1+2,FALSE)</f>
        <v>1</v>
      </c>
      <c r="F146" s="19">
        <f>VLOOKUP($D146,'Team - Wins CALC'!$C$22:$U$53,F$1+2,FALSE)</f>
        <v>1</v>
      </c>
      <c r="G146" s="19">
        <f>VLOOKUP($D146,'Team - Wins CALC'!$C$22:$U$53,G$1+2,FALSE)</f>
        <v>0</v>
      </c>
      <c r="H146" s="19">
        <f>VLOOKUP($D146,'Team - Wins CALC'!$C$22:$U$53,H$1+2,FALSE)</f>
        <v>0</v>
      </c>
      <c r="I146" s="19">
        <f>VLOOKUP($D146,'Team - Wins CALC'!$C$22:$U$53,I$1+2,FALSE)</f>
        <v>0</v>
      </c>
      <c r="J146" s="19">
        <f>VLOOKUP($D146,'Team - Wins CALC'!$C$22:$U$53,J$1+2,FALSE)</f>
        <v>0</v>
      </c>
      <c r="K146" s="19">
        <f>VLOOKUP($D146,'Team - Wins CALC'!$C$22:$U$53,K$1+2,FALSE)</f>
        <v>0</v>
      </c>
      <c r="L146" s="19">
        <f>VLOOKUP($D146,'Team - Wins CALC'!$C$22:$U$53,L$1+2,FALSE)</f>
        <v>0</v>
      </c>
      <c r="M146" s="19">
        <f>VLOOKUP($D146,'Team - Wins CALC'!$C$22:$U$53,M$1+2,FALSE)</f>
        <v>0</v>
      </c>
      <c r="N146" s="19">
        <f>VLOOKUP($D146,'Team - Wins CALC'!$C$22:$U$53,N$1+2,FALSE)</f>
        <v>0</v>
      </c>
      <c r="O146" s="19">
        <f>VLOOKUP($D146,'Team - Wins CALC'!$C$22:$U$53,O$1+2,FALSE)</f>
        <v>0</v>
      </c>
      <c r="P146" s="19">
        <f>VLOOKUP($D146,'Team - Wins CALC'!$C$22:$U$53,P$1+2,FALSE)</f>
        <v>0</v>
      </c>
      <c r="Q146" s="19">
        <f>VLOOKUP($D146,'Team - Wins CALC'!$C$22:$U$53,Q$1+2,FALSE)</f>
        <v>0</v>
      </c>
      <c r="R146" s="19">
        <f>VLOOKUP($D146,'Team - Wins CALC'!$C$22:$U$53,R$1+2,FALSE)</f>
        <v>0</v>
      </c>
      <c r="S146" s="19">
        <f>VLOOKUP($D146,'Team - Wins CALC'!$C$22:$U$53,S$1+2,FALSE)</f>
        <v>0</v>
      </c>
      <c r="T146" s="19">
        <f>VLOOKUP($D146,'Team - Wins CALC'!$C$22:$U$53,T$1+2,FALSE)</f>
        <v>0</v>
      </c>
      <c r="U146" s="19">
        <f>VLOOKUP($D146,'Team - Wins CALC'!$C$22:$U$53,U$1+2,FALSE)</f>
        <v>0</v>
      </c>
      <c r="V146" s="21">
        <f>SUM(E146:U146)</f>
        <v>2</v>
      </c>
    </row>
    <row r="147" spans="3:22" ht="12.75">
      <c r="C147" s="10"/>
      <c r="D147" s="3" t="str">
        <f>VLOOKUP(C145,'Entries - DATA'!$A$4:$S$43,12)</f>
        <v>New Orleans SAINTS</v>
      </c>
      <c r="E147" s="19">
        <f>VLOOKUP($D147,'Team - Wins CALC'!$C$22:$U$53,E$1+2,FALSE)</f>
        <v>1</v>
      </c>
      <c r="F147" s="19">
        <f>VLOOKUP($D147,'Team - Wins CALC'!$C$22:$U$53,F$1+2,FALSE)</f>
        <v>0</v>
      </c>
      <c r="G147" s="19">
        <f>VLOOKUP($D147,'Team - Wins CALC'!$C$22:$U$53,G$1+2,FALSE)</f>
        <v>0</v>
      </c>
      <c r="H147" s="19">
        <f>VLOOKUP($D147,'Team - Wins CALC'!$C$22:$U$53,H$1+2,FALSE)</f>
        <v>0</v>
      </c>
      <c r="I147" s="19">
        <f>VLOOKUP($D147,'Team - Wins CALC'!$C$22:$U$53,I$1+2,FALSE)</f>
        <v>0</v>
      </c>
      <c r="J147" s="19">
        <f>VLOOKUP($D147,'Team - Wins CALC'!$C$22:$U$53,J$1+2,FALSE)</f>
        <v>0</v>
      </c>
      <c r="K147" s="19">
        <f>VLOOKUP($D147,'Team - Wins CALC'!$C$22:$U$53,K$1+2,FALSE)</f>
        <v>0</v>
      </c>
      <c r="L147" s="19">
        <f>VLOOKUP($D147,'Team - Wins CALC'!$C$22:$U$53,L$1+2,FALSE)</f>
        <v>0</v>
      </c>
      <c r="M147" s="19">
        <f>VLOOKUP($D147,'Team - Wins CALC'!$C$22:$U$53,M$1+2,FALSE)</f>
        <v>0</v>
      </c>
      <c r="N147" s="19">
        <f>VLOOKUP($D147,'Team - Wins CALC'!$C$22:$U$53,N$1+2,FALSE)</f>
        <v>0</v>
      </c>
      <c r="O147" s="19">
        <f>VLOOKUP($D147,'Team - Wins CALC'!$C$22:$U$53,O$1+2,FALSE)</f>
        <v>0</v>
      </c>
      <c r="P147" s="19">
        <f>VLOOKUP($D147,'Team - Wins CALC'!$C$22:$U$53,P$1+2,FALSE)</f>
        <v>0</v>
      </c>
      <c r="Q147" s="19">
        <f>VLOOKUP($D147,'Team - Wins CALC'!$C$22:$U$53,Q$1+2,FALSE)</f>
        <v>0</v>
      </c>
      <c r="R147" s="19">
        <f>VLOOKUP($D147,'Team - Wins CALC'!$C$22:$U$53,R$1+2,FALSE)</f>
        <v>0</v>
      </c>
      <c r="S147" s="19">
        <f>VLOOKUP($D147,'Team - Wins CALC'!$C$22:$U$53,S$1+2,FALSE)</f>
        <v>0</v>
      </c>
      <c r="T147" s="19">
        <f>VLOOKUP($D147,'Team - Wins CALC'!$C$22:$U$53,T$1+2,FALSE)</f>
        <v>0</v>
      </c>
      <c r="U147" s="19">
        <f>VLOOKUP($D147,'Team - Wins CALC'!$C$22:$U$53,U$1+2,FALSE)</f>
        <v>0</v>
      </c>
      <c r="V147" s="22">
        <f aca="true" t="shared" si="37" ref="V147:V154">SUM(E147:U147)</f>
        <v>1</v>
      </c>
    </row>
    <row r="148" spans="1:22" ht="12.75">
      <c r="A148" s="15"/>
      <c r="C148" s="10"/>
      <c r="D148" s="3" t="str">
        <f>VLOOKUP(C145,'Entries - DATA'!$A$4:$S$43,13)</f>
        <v>Seattle SEAHAWKS</v>
      </c>
      <c r="E148" s="19">
        <f>VLOOKUP($D148,'Team - Wins CALC'!$C$22:$U$53,E$1+2,FALSE)</f>
        <v>0</v>
      </c>
      <c r="F148" s="19">
        <f>VLOOKUP($D148,'Team - Wins CALC'!$C$22:$U$53,F$1+2,FALSE)</f>
        <v>0</v>
      </c>
      <c r="G148" s="19">
        <f>VLOOKUP($D148,'Team - Wins CALC'!$C$22:$U$53,G$1+2,FALSE)</f>
        <v>0</v>
      </c>
      <c r="H148" s="19">
        <f>VLOOKUP($D148,'Team - Wins CALC'!$C$22:$U$53,H$1+2,FALSE)</f>
        <v>0</v>
      </c>
      <c r="I148" s="19">
        <f>VLOOKUP($D148,'Team - Wins CALC'!$C$22:$U$53,I$1+2,FALSE)</f>
        <v>0</v>
      </c>
      <c r="J148" s="19">
        <f>VLOOKUP($D148,'Team - Wins CALC'!$C$22:$U$53,J$1+2,FALSE)</f>
        <v>0</v>
      </c>
      <c r="K148" s="19">
        <f>VLOOKUP($D148,'Team - Wins CALC'!$C$22:$U$53,K$1+2,FALSE)</f>
        <v>0</v>
      </c>
      <c r="L148" s="19">
        <f>VLOOKUP($D148,'Team - Wins CALC'!$C$22:$U$53,L$1+2,FALSE)</f>
        <v>0</v>
      </c>
      <c r="M148" s="19">
        <f>VLOOKUP($D148,'Team - Wins CALC'!$C$22:$U$53,M$1+2,FALSE)</f>
        <v>0</v>
      </c>
      <c r="N148" s="19">
        <f>VLOOKUP($D148,'Team - Wins CALC'!$C$22:$U$53,N$1+2,FALSE)</f>
        <v>0</v>
      </c>
      <c r="O148" s="19">
        <f>VLOOKUP($D148,'Team - Wins CALC'!$C$22:$U$53,O$1+2,FALSE)</f>
        <v>0</v>
      </c>
      <c r="P148" s="19">
        <f>VLOOKUP($D148,'Team - Wins CALC'!$C$22:$U$53,P$1+2,FALSE)</f>
        <v>0</v>
      </c>
      <c r="Q148" s="19">
        <f>VLOOKUP($D148,'Team - Wins CALC'!$C$22:$U$53,Q$1+2,FALSE)</f>
        <v>0</v>
      </c>
      <c r="R148" s="19">
        <f>VLOOKUP($D148,'Team - Wins CALC'!$C$22:$U$53,R$1+2,FALSE)</f>
        <v>0</v>
      </c>
      <c r="S148" s="19">
        <f>VLOOKUP($D148,'Team - Wins CALC'!$C$22:$U$53,S$1+2,FALSE)</f>
        <v>0</v>
      </c>
      <c r="T148" s="19">
        <f>VLOOKUP($D148,'Team - Wins CALC'!$C$22:$U$53,T$1+2,FALSE)</f>
        <v>0</v>
      </c>
      <c r="U148" s="19">
        <f>VLOOKUP($D148,'Team - Wins CALC'!$C$22:$U$53,U$1+2,FALSE)</f>
        <v>0</v>
      </c>
      <c r="V148" s="22">
        <f t="shared" si="37"/>
        <v>0</v>
      </c>
    </row>
    <row r="149" spans="3:22" ht="12.75">
      <c r="C149" s="11"/>
      <c r="D149" s="3" t="str">
        <f>VLOOKUP(C145,'Entries - DATA'!$A$4:$S$43,14)</f>
        <v>New York GIANTS</v>
      </c>
      <c r="E149" s="19">
        <f>VLOOKUP($D149,'Team - Wins CALC'!$C$22:$U$53,E$1+2,FALSE)</f>
        <v>1</v>
      </c>
      <c r="F149" s="19">
        <f>VLOOKUP($D149,'Team - Wins CALC'!$C$22:$U$53,F$1+2,FALSE)</f>
        <v>1</v>
      </c>
      <c r="G149" s="19">
        <f>VLOOKUP($D149,'Team - Wins CALC'!$C$22:$U$53,G$1+2,FALSE)</f>
        <v>0</v>
      </c>
      <c r="H149" s="19">
        <f>VLOOKUP($D149,'Team - Wins CALC'!$C$22:$U$53,H$1+2,FALSE)</f>
        <v>0</v>
      </c>
      <c r="I149" s="19">
        <f>VLOOKUP($D149,'Team - Wins CALC'!$C$22:$U$53,I$1+2,FALSE)</f>
        <v>0</v>
      </c>
      <c r="J149" s="19">
        <f>VLOOKUP($D149,'Team - Wins CALC'!$C$22:$U$53,J$1+2,FALSE)</f>
        <v>0</v>
      </c>
      <c r="K149" s="19">
        <f>VLOOKUP($D149,'Team - Wins CALC'!$C$22:$U$53,K$1+2,FALSE)</f>
        <v>0</v>
      </c>
      <c r="L149" s="19">
        <f>VLOOKUP($D149,'Team - Wins CALC'!$C$22:$U$53,L$1+2,FALSE)</f>
        <v>0</v>
      </c>
      <c r="M149" s="19">
        <f>VLOOKUP($D149,'Team - Wins CALC'!$C$22:$U$53,M$1+2,FALSE)</f>
        <v>0</v>
      </c>
      <c r="N149" s="19">
        <f>VLOOKUP($D149,'Team - Wins CALC'!$C$22:$U$53,N$1+2,FALSE)</f>
        <v>0</v>
      </c>
      <c r="O149" s="19">
        <f>VLOOKUP($D149,'Team - Wins CALC'!$C$22:$U$53,O$1+2,FALSE)</f>
        <v>0</v>
      </c>
      <c r="P149" s="19">
        <f>VLOOKUP($D149,'Team - Wins CALC'!$C$22:$U$53,P$1+2,FALSE)</f>
        <v>0</v>
      </c>
      <c r="Q149" s="19">
        <f>VLOOKUP($D149,'Team - Wins CALC'!$C$22:$U$53,Q$1+2,FALSE)</f>
        <v>0</v>
      </c>
      <c r="R149" s="19">
        <f>VLOOKUP($D149,'Team - Wins CALC'!$C$22:$U$53,R$1+2,FALSE)</f>
        <v>0</v>
      </c>
      <c r="S149" s="19">
        <f>VLOOKUP($D149,'Team - Wins CALC'!$C$22:$U$53,S$1+2,FALSE)</f>
        <v>0</v>
      </c>
      <c r="T149" s="19">
        <f>VLOOKUP($D149,'Team - Wins CALC'!$C$22:$U$53,T$1+2,FALSE)</f>
        <v>0</v>
      </c>
      <c r="U149" s="19">
        <f>VLOOKUP($D149,'Team - Wins CALC'!$C$22:$U$53,U$1+2,FALSE)</f>
        <v>0</v>
      </c>
      <c r="V149" s="22">
        <f t="shared" si="37"/>
        <v>2</v>
      </c>
    </row>
    <row r="150" spans="3:22" ht="12.75">
      <c r="C150" s="9" t="s">
        <v>6</v>
      </c>
      <c r="D150" s="3" t="str">
        <f>VLOOKUP(C145,'Entries - DATA'!$A$4:$S$43,15)</f>
        <v>San Diego CHARGERS</v>
      </c>
      <c r="E150" s="19">
        <f>VLOOKUP($D150,'Team - Wins CALC'!$C$22:$U$53,E$1+2,FALSE)</f>
        <v>0</v>
      </c>
      <c r="F150" s="19">
        <f>VLOOKUP($D150,'Team - Wins CALC'!$C$22:$U$53,F$1+2,FALSE)</f>
        <v>0</v>
      </c>
      <c r="G150" s="19">
        <f>VLOOKUP($D150,'Team - Wins CALC'!$C$22:$U$53,G$1+2,FALSE)</f>
        <v>0</v>
      </c>
      <c r="H150" s="19">
        <f>VLOOKUP($D150,'Team - Wins CALC'!$C$22:$U$53,H$1+2,FALSE)</f>
        <v>0</v>
      </c>
      <c r="I150" s="19">
        <f>VLOOKUP($D150,'Team - Wins CALC'!$C$22:$U$53,I$1+2,FALSE)</f>
        <v>0</v>
      </c>
      <c r="J150" s="19">
        <f>VLOOKUP($D150,'Team - Wins CALC'!$C$22:$U$53,J$1+2,FALSE)</f>
        <v>0</v>
      </c>
      <c r="K150" s="19">
        <f>VLOOKUP($D150,'Team - Wins CALC'!$C$22:$U$53,K$1+2,FALSE)</f>
        <v>0</v>
      </c>
      <c r="L150" s="19">
        <f>VLOOKUP($D150,'Team - Wins CALC'!$C$22:$U$53,L$1+2,FALSE)</f>
        <v>0</v>
      </c>
      <c r="M150" s="19">
        <f>VLOOKUP($D150,'Team - Wins CALC'!$C$22:$U$53,M$1+2,FALSE)</f>
        <v>0</v>
      </c>
      <c r="N150" s="19">
        <f>VLOOKUP($D150,'Team - Wins CALC'!$C$22:$U$53,N$1+2,FALSE)</f>
        <v>0</v>
      </c>
      <c r="O150" s="19">
        <f>VLOOKUP($D150,'Team - Wins CALC'!$C$22:$U$53,O$1+2,FALSE)</f>
        <v>0</v>
      </c>
      <c r="P150" s="19">
        <f>VLOOKUP($D150,'Team - Wins CALC'!$C$22:$U$53,P$1+2,FALSE)</f>
        <v>0</v>
      </c>
      <c r="Q150" s="19">
        <f>VLOOKUP($D150,'Team - Wins CALC'!$C$22:$U$53,Q$1+2,FALSE)</f>
        <v>0</v>
      </c>
      <c r="R150" s="19">
        <f>VLOOKUP($D150,'Team - Wins CALC'!$C$22:$U$53,R$1+2,FALSE)</f>
        <v>0</v>
      </c>
      <c r="S150" s="19">
        <f>VLOOKUP($D150,'Team - Wins CALC'!$C$22:$U$53,S$1+2,FALSE)</f>
        <v>0</v>
      </c>
      <c r="T150" s="19">
        <f>VLOOKUP($D150,'Team - Wins CALC'!$C$22:$U$53,T$1+2,FALSE)</f>
        <v>0</v>
      </c>
      <c r="U150" s="19">
        <f>VLOOKUP($D150,'Team - Wins CALC'!$C$22:$U$53,U$1+2,FALSE)</f>
        <v>0</v>
      </c>
      <c r="V150" s="22">
        <f t="shared" si="37"/>
        <v>0</v>
      </c>
    </row>
    <row r="151" spans="3:22" ht="12.75">
      <c r="C151" s="10"/>
      <c r="D151" s="3" t="str">
        <f>VLOOKUP(C145,'Entries - DATA'!$A$4:$S$43,16)</f>
        <v>New England PATRIOTS</v>
      </c>
      <c r="E151" s="19">
        <f>VLOOKUP($D151,'Team - Wins CALC'!$C$22:$U$53,E$1+2,FALSE)</f>
        <v>1</v>
      </c>
      <c r="F151" s="19">
        <f>VLOOKUP($D151,'Team - Wins CALC'!$C$22:$U$53,F$1+2,FALSE)</f>
        <v>1</v>
      </c>
      <c r="G151" s="19">
        <f>VLOOKUP($D151,'Team - Wins CALC'!$C$22:$U$53,G$1+2,FALSE)</f>
        <v>0</v>
      </c>
      <c r="H151" s="19">
        <f>VLOOKUP($D151,'Team - Wins CALC'!$C$22:$U$53,H$1+2,FALSE)</f>
        <v>0</v>
      </c>
      <c r="I151" s="19">
        <f>VLOOKUP($D151,'Team - Wins CALC'!$C$22:$U$53,I$1+2,FALSE)</f>
        <v>0</v>
      </c>
      <c r="J151" s="19">
        <f>VLOOKUP($D151,'Team - Wins CALC'!$C$22:$U$53,J$1+2,FALSE)</f>
        <v>0</v>
      </c>
      <c r="K151" s="19">
        <f>VLOOKUP($D151,'Team - Wins CALC'!$C$22:$U$53,K$1+2,FALSE)</f>
        <v>0</v>
      </c>
      <c r="L151" s="19">
        <f>VLOOKUP($D151,'Team - Wins CALC'!$C$22:$U$53,L$1+2,FALSE)</f>
        <v>0</v>
      </c>
      <c r="M151" s="19">
        <f>VLOOKUP($D151,'Team - Wins CALC'!$C$22:$U$53,M$1+2,FALSE)</f>
        <v>0</v>
      </c>
      <c r="N151" s="19">
        <f>VLOOKUP($D151,'Team - Wins CALC'!$C$22:$U$53,N$1+2,FALSE)</f>
        <v>0</v>
      </c>
      <c r="O151" s="19">
        <f>VLOOKUP($D151,'Team - Wins CALC'!$C$22:$U$53,O$1+2,FALSE)</f>
        <v>0</v>
      </c>
      <c r="P151" s="19">
        <f>VLOOKUP($D151,'Team - Wins CALC'!$C$22:$U$53,P$1+2,FALSE)</f>
        <v>0</v>
      </c>
      <c r="Q151" s="19">
        <f>VLOOKUP($D151,'Team - Wins CALC'!$C$22:$U$53,Q$1+2,FALSE)</f>
        <v>0</v>
      </c>
      <c r="R151" s="19">
        <f>VLOOKUP($D151,'Team - Wins CALC'!$C$22:$U$53,R$1+2,FALSE)</f>
        <v>0</v>
      </c>
      <c r="S151" s="19">
        <f>VLOOKUP($D151,'Team - Wins CALC'!$C$22:$U$53,S$1+2,FALSE)</f>
        <v>0</v>
      </c>
      <c r="T151" s="19">
        <f>VLOOKUP($D151,'Team - Wins CALC'!$C$22:$U$53,T$1+2,FALSE)</f>
        <v>0</v>
      </c>
      <c r="U151" s="19">
        <f>VLOOKUP($D151,'Team - Wins CALC'!$C$22:$U$53,U$1+2,FALSE)</f>
        <v>0</v>
      </c>
      <c r="V151" s="22">
        <f t="shared" si="37"/>
        <v>2</v>
      </c>
    </row>
    <row r="152" spans="3:22" ht="12.75">
      <c r="C152" s="10"/>
      <c r="D152" s="3" t="str">
        <f>VLOOKUP(C145,'Entries - DATA'!$A$4:$S$43,17)</f>
        <v>Indianapolis COLTS</v>
      </c>
      <c r="E152" s="19">
        <f>VLOOKUP($D152,'Team - Wins CALC'!$C$22:$U$53,E$1+2,FALSE)</f>
        <v>0</v>
      </c>
      <c r="F152" s="19">
        <f>VLOOKUP($D152,'Team - Wins CALC'!$C$22:$U$53,F$1+2,FALSE)</f>
        <v>1</v>
      </c>
      <c r="G152" s="19">
        <f>VLOOKUP($D152,'Team - Wins CALC'!$C$22:$U$53,G$1+2,FALSE)</f>
        <v>0</v>
      </c>
      <c r="H152" s="19">
        <f>VLOOKUP($D152,'Team - Wins CALC'!$C$22:$U$53,H$1+2,FALSE)</f>
        <v>0</v>
      </c>
      <c r="I152" s="19">
        <f>VLOOKUP($D152,'Team - Wins CALC'!$C$22:$U$53,I$1+2,FALSE)</f>
        <v>0</v>
      </c>
      <c r="J152" s="19">
        <f>VLOOKUP($D152,'Team - Wins CALC'!$C$22:$U$53,J$1+2,FALSE)</f>
        <v>0</v>
      </c>
      <c r="K152" s="19">
        <f>VLOOKUP($D152,'Team - Wins CALC'!$C$22:$U$53,K$1+2,FALSE)</f>
        <v>0</v>
      </c>
      <c r="L152" s="19">
        <f>VLOOKUP($D152,'Team - Wins CALC'!$C$22:$U$53,L$1+2,FALSE)</f>
        <v>0</v>
      </c>
      <c r="M152" s="19">
        <f>VLOOKUP($D152,'Team - Wins CALC'!$C$22:$U$53,M$1+2,FALSE)</f>
        <v>0</v>
      </c>
      <c r="N152" s="19">
        <f>VLOOKUP($D152,'Team - Wins CALC'!$C$22:$U$53,N$1+2,FALSE)</f>
        <v>0</v>
      </c>
      <c r="O152" s="19">
        <f>VLOOKUP($D152,'Team - Wins CALC'!$C$22:$U$53,O$1+2,FALSE)</f>
        <v>0</v>
      </c>
      <c r="P152" s="19">
        <f>VLOOKUP($D152,'Team - Wins CALC'!$C$22:$U$53,P$1+2,FALSE)</f>
        <v>0</v>
      </c>
      <c r="Q152" s="19">
        <f>VLOOKUP($D152,'Team - Wins CALC'!$C$22:$U$53,Q$1+2,FALSE)</f>
        <v>0</v>
      </c>
      <c r="R152" s="19">
        <f>VLOOKUP($D152,'Team - Wins CALC'!$C$22:$U$53,R$1+2,FALSE)</f>
        <v>0</v>
      </c>
      <c r="S152" s="19">
        <f>VLOOKUP($D152,'Team - Wins CALC'!$C$22:$U$53,S$1+2,FALSE)</f>
        <v>0</v>
      </c>
      <c r="T152" s="19">
        <f>VLOOKUP($D152,'Team - Wins CALC'!$C$22:$U$53,T$1+2,FALSE)</f>
        <v>0</v>
      </c>
      <c r="U152" s="19">
        <f>VLOOKUP($D152,'Team - Wins CALC'!$C$22:$U$53,U$1+2,FALSE)</f>
        <v>0</v>
      </c>
      <c r="V152" s="22">
        <f t="shared" si="37"/>
        <v>1</v>
      </c>
    </row>
    <row r="153" spans="3:22" ht="13.5" thickBot="1">
      <c r="C153" s="11"/>
      <c r="D153" s="3" t="str">
        <f>VLOOKUP(C145,'Entries - DATA'!$A$4:$S$43,18)</f>
        <v>New York JETS</v>
      </c>
      <c r="E153" s="19">
        <f>VLOOKUP($D153,'Team - Wins CALC'!$C$22:$U$53,E$1+2,FALSE)</f>
        <v>1</v>
      </c>
      <c r="F153" s="19">
        <f>VLOOKUP($D153,'Team - Wins CALC'!$C$22:$U$53,F$1+2,FALSE)</f>
        <v>0</v>
      </c>
      <c r="G153" s="19">
        <f>VLOOKUP($D153,'Team - Wins CALC'!$C$22:$U$53,G$1+2,FALSE)</f>
        <v>0</v>
      </c>
      <c r="H153" s="19">
        <f>VLOOKUP($D153,'Team - Wins CALC'!$C$22:$U$53,H$1+2,FALSE)</f>
        <v>0</v>
      </c>
      <c r="I153" s="19">
        <f>VLOOKUP($D153,'Team - Wins CALC'!$C$22:$U$53,I$1+2,FALSE)</f>
        <v>0</v>
      </c>
      <c r="J153" s="19">
        <f>VLOOKUP($D153,'Team - Wins CALC'!$C$22:$U$53,J$1+2,FALSE)</f>
        <v>0</v>
      </c>
      <c r="K153" s="19">
        <f>VLOOKUP($D153,'Team - Wins CALC'!$C$22:$U$53,K$1+2,FALSE)</f>
        <v>0</v>
      </c>
      <c r="L153" s="19">
        <f>VLOOKUP($D153,'Team - Wins CALC'!$C$22:$U$53,L$1+2,FALSE)</f>
        <v>0</v>
      </c>
      <c r="M153" s="19">
        <f>VLOOKUP($D153,'Team - Wins CALC'!$C$22:$U$53,M$1+2,FALSE)</f>
        <v>0</v>
      </c>
      <c r="N153" s="19">
        <f>VLOOKUP($D153,'Team - Wins CALC'!$C$22:$U$53,N$1+2,FALSE)</f>
        <v>0</v>
      </c>
      <c r="O153" s="19">
        <f>VLOOKUP($D153,'Team - Wins CALC'!$C$22:$U$53,O$1+2,FALSE)</f>
        <v>0</v>
      </c>
      <c r="P153" s="19">
        <f>VLOOKUP($D153,'Team - Wins CALC'!$C$22:$U$53,P$1+2,FALSE)</f>
        <v>0</v>
      </c>
      <c r="Q153" s="19">
        <f>VLOOKUP($D153,'Team - Wins CALC'!$C$22:$U$53,Q$1+2,FALSE)</f>
        <v>0</v>
      </c>
      <c r="R153" s="19">
        <f>VLOOKUP($D153,'Team - Wins CALC'!$C$22:$U$53,R$1+2,FALSE)</f>
        <v>0</v>
      </c>
      <c r="S153" s="19">
        <f>VLOOKUP($D153,'Team - Wins CALC'!$C$22:$U$53,S$1+2,FALSE)</f>
        <v>0</v>
      </c>
      <c r="T153" s="19">
        <f>VLOOKUP($D153,'Team - Wins CALC'!$C$22:$U$53,T$1+2,FALSE)</f>
        <v>0</v>
      </c>
      <c r="U153" s="19">
        <f>VLOOKUP($D153,'Team - Wins CALC'!$C$22:$U$53,U$1+2,FALSE)</f>
        <v>0</v>
      </c>
      <c r="V153" s="23">
        <f t="shared" si="37"/>
        <v>1</v>
      </c>
    </row>
    <row r="154" spans="3:41" ht="13.5" thickBot="1">
      <c r="C154" s="17"/>
      <c r="D154" s="18" t="s">
        <v>86</v>
      </c>
      <c r="E154" s="16">
        <f>SUM(E146:E153)</f>
        <v>5</v>
      </c>
      <c r="F154" s="13">
        <f aca="true" t="shared" si="38" ref="F154:U154">SUM(F146:F153)</f>
        <v>4</v>
      </c>
      <c r="G154" s="13">
        <f t="shared" si="38"/>
        <v>0</v>
      </c>
      <c r="H154" s="13">
        <f t="shared" si="38"/>
        <v>0</v>
      </c>
      <c r="I154" s="13">
        <f t="shared" si="38"/>
        <v>0</v>
      </c>
      <c r="J154" s="13">
        <f t="shared" si="38"/>
        <v>0</v>
      </c>
      <c r="K154" s="13">
        <f t="shared" si="38"/>
        <v>0</v>
      </c>
      <c r="L154" s="13">
        <f t="shared" si="38"/>
        <v>0</v>
      </c>
      <c r="M154" s="13">
        <f t="shared" si="38"/>
        <v>0</v>
      </c>
      <c r="N154" s="13">
        <f t="shared" si="38"/>
        <v>0</v>
      </c>
      <c r="O154" s="13">
        <f t="shared" si="38"/>
        <v>0</v>
      </c>
      <c r="P154" s="13">
        <f t="shared" si="38"/>
        <v>0</v>
      </c>
      <c r="Q154" s="13">
        <f t="shared" si="38"/>
        <v>0</v>
      </c>
      <c r="R154" s="13">
        <f t="shared" si="38"/>
        <v>0</v>
      </c>
      <c r="S154" s="13">
        <f t="shared" si="38"/>
        <v>0</v>
      </c>
      <c r="T154" s="13">
        <f t="shared" si="38"/>
        <v>0</v>
      </c>
      <c r="U154" s="14">
        <f t="shared" si="38"/>
        <v>0</v>
      </c>
      <c r="V154" s="24">
        <f t="shared" si="37"/>
        <v>9</v>
      </c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3:41" s="20" customFormat="1" ht="22.5" customHeight="1">
      <c r="C155" s="34" t="s">
        <v>87</v>
      </c>
      <c r="D155" s="31" t="str">
        <f>VLOOKUP(C145,'Entries - DATA'!$A$4:$S$43,19)</f>
        <v>Minnesota VIKINGS</v>
      </c>
      <c r="E155" s="35">
        <f>VLOOKUP($D155,'Team - Wins CALC'!$C$22:$U$53,E$1+2,FALSE)</f>
        <v>0</v>
      </c>
      <c r="F155" s="35">
        <f>VLOOKUP($D155,'Team - Wins CALC'!$C$22:$U$53,F$1+2,FALSE)</f>
        <v>0</v>
      </c>
      <c r="G155" s="35">
        <f>VLOOKUP($D155,'Team - Wins CALC'!$C$22:$U$53,G$1+2,FALSE)</f>
        <v>0</v>
      </c>
      <c r="H155" s="35">
        <f>VLOOKUP($D155,'Team - Wins CALC'!$C$22:$U$53,H$1+2,FALSE)</f>
        <v>0</v>
      </c>
      <c r="I155" s="35">
        <f>VLOOKUP($D155,'Team - Wins CALC'!$C$22:$U$53,I$1+2,FALSE)</f>
        <v>0</v>
      </c>
      <c r="J155" s="35">
        <f>VLOOKUP($D155,'Team - Wins CALC'!$C$22:$U$53,J$1+2,FALSE)</f>
        <v>0</v>
      </c>
      <c r="K155" s="35">
        <f>VLOOKUP($D155,'Team - Wins CALC'!$C$22:$U$53,K$1+2,FALSE)</f>
        <v>0</v>
      </c>
      <c r="L155" s="35">
        <f>VLOOKUP($D155,'Team - Wins CALC'!$C$22:$U$53,L$1+2,FALSE)</f>
        <v>0</v>
      </c>
      <c r="M155" s="35">
        <f>VLOOKUP($D155,'Team - Wins CALC'!$C$22:$U$53,M$1+2,FALSE)</f>
        <v>0</v>
      </c>
      <c r="N155" s="35">
        <f>VLOOKUP($D155,'Team - Wins CALC'!$C$22:$U$53,N$1+2,FALSE)</f>
        <v>0</v>
      </c>
      <c r="O155" s="35">
        <f>VLOOKUP($D155,'Team - Wins CALC'!$C$22:$U$53,O$1+2,FALSE)</f>
        <v>0</v>
      </c>
      <c r="P155" s="35">
        <f>VLOOKUP($D155,'Team - Wins CALC'!$C$22:$U$53,P$1+2,FALSE)</f>
        <v>0</v>
      </c>
      <c r="Q155" s="35">
        <f>VLOOKUP($D155,'Team - Wins CALC'!$C$22:$U$53,Q$1+2,FALSE)</f>
        <v>0</v>
      </c>
      <c r="R155" s="35">
        <f>VLOOKUP($D155,'Team - Wins CALC'!$C$22:$U$53,R$1+2,FALSE)</f>
        <v>0</v>
      </c>
      <c r="S155" s="35">
        <f>VLOOKUP($D155,'Team - Wins CALC'!$C$22:$U$53,S$1+2,FALSE)</f>
        <v>0</v>
      </c>
      <c r="T155" s="35">
        <f>VLOOKUP($D155,'Team - Wins CALC'!$C$22:$U$53,T$1+2,FALSE)</f>
        <v>0</v>
      </c>
      <c r="U155" s="35">
        <f>VLOOKUP($D155,'Team - Wins CALC'!$C$22:$U$53,U$1+2,FALSE)</f>
        <v>0</v>
      </c>
      <c r="V155" s="25">
        <f>SUM(E155:U155)</f>
        <v>0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4:41" ht="12.75">
      <c r="X156" s="1">
        <v>1</v>
      </c>
      <c r="Y156" s="1">
        <v>2</v>
      </c>
      <c r="Z156" s="1">
        <v>3</v>
      </c>
      <c r="AA156" s="1">
        <v>4</v>
      </c>
      <c r="AB156" s="1">
        <v>5</v>
      </c>
      <c r="AC156" s="1">
        <v>6</v>
      </c>
      <c r="AD156" s="1">
        <v>7</v>
      </c>
      <c r="AE156" s="1">
        <v>8</v>
      </c>
      <c r="AF156" s="1">
        <v>9</v>
      </c>
      <c r="AG156" s="1">
        <v>10</v>
      </c>
      <c r="AH156" s="1">
        <v>11</v>
      </c>
      <c r="AI156" s="1">
        <v>12</v>
      </c>
      <c r="AJ156" s="1">
        <v>13</v>
      </c>
      <c r="AK156" s="1">
        <v>14</v>
      </c>
      <c r="AL156" s="1">
        <v>15</v>
      </c>
      <c r="AM156" s="1">
        <v>16</v>
      </c>
      <c r="AN156" s="1">
        <v>17</v>
      </c>
      <c r="AO156" s="15" t="s">
        <v>92</v>
      </c>
    </row>
    <row r="157" spans="3:41" ht="13.5" thickBot="1">
      <c r="C157" t="str">
        <f ca="1">INDIRECT("'Entries - DATA'!"&amp;"A"&amp;A158+3)</f>
        <v>Hellman</v>
      </c>
      <c r="E157" s="1">
        <v>1</v>
      </c>
      <c r="F157" s="1">
        <v>2</v>
      </c>
      <c r="G157" s="1">
        <v>3</v>
      </c>
      <c r="H157" s="1">
        <v>4</v>
      </c>
      <c r="I157" s="1">
        <v>5</v>
      </c>
      <c r="J157" s="1">
        <v>6</v>
      </c>
      <c r="K157" s="1">
        <v>7</v>
      </c>
      <c r="L157" s="1">
        <v>8</v>
      </c>
      <c r="M157" s="1">
        <v>9</v>
      </c>
      <c r="N157" s="1">
        <v>10</v>
      </c>
      <c r="O157" s="1">
        <v>11</v>
      </c>
      <c r="P157" s="1">
        <v>12</v>
      </c>
      <c r="Q157" s="1">
        <v>13</v>
      </c>
      <c r="R157" s="1">
        <v>14</v>
      </c>
      <c r="S157" s="1">
        <v>15</v>
      </c>
      <c r="T157" s="1">
        <v>16</v>
      </c>
      <c r="U157" s="1">
        <v>17</v>
      </c>
      <c r="V157" s="20" t="s">
        <v>88</v>
      </c>
      <c r="X157">
        <f aca="true" t="shared" si="39" ref="X157:AN157">+E166</f>
        <v>5</v>
      </c>
      <c r="Y157">
        <f t="shared" si="39"/>
        <v>5</v>
      </c>
      <c r="Z157">
        <f t="shared" si="39"/>
        <v>0</v>
      </c>
      <c r="AA157">
        <f t="shared" si="39"/>
        <v>0</v>
      </c>
      <c r="AB157">
        <f t="shared" si="39"/>
        <v>0</v>
      </c>
      <c r="AC157">
        <f t="shared" si="39"/>
        <v>0</v>
      </c>
      <c r="AD157">
        <f t="shared" si="39"/>
        <v>0</v>
      </c>
      <c r="AE157">
        <f t="shared" si="39"/>
        <v>0</v>
      </c>
      <c r="AF157">
        <f t="shared" si="39"/>
        <v>0</v>
      </c>
      <c r="AG157">
        <f t="shared" si="39"/>
        <v>0</v>
      </c>
      <c r="AH157">
        <f t="shared" si="39"/>
        <v>0</v>
      </c>
      <c r="AI157">
        <f t="shared" si="39"/>
        <v>0</v>
      </c>
      <c r="AJ157">
        <f t="shared" si="39"/>
        <v>0</v>
      </c>
      <c r="AK157">
        <f t="shared" si="39"/>
        <v>0</v>
      </c>
      <c r="AL157">
        <f t="shared" si="39"/>
        <v>0</v>
      </c>
      <c r="AM157">
        <f t="shared" si="39"/>
        <v>0</v>
      </c>
      <c r="AN157">
        <f t="shared" si="39"/>
        <v>0</v>
      </c>
      <c r="AO157">
        <f>+V167</f>
        <v>1</v>
      </c>
    </row>
    <row r="158" spans="1:22" ht="12.75">
      <c r="A158">
        <f>+SUM(A145:A157)+1</f>
        <v>14</v>
      </c>
      <c r="C158" s="9" t="s">
        <v>4</v>
      </c>
      <c r="D158" s="3" t="str">
        <f>VLOOKUP(C157,'Entries - DATA'!$A$4:$S$43,11)</f>
        <v>Green Bay PACKERS</v>
      </c>
      <c r="E158" s="19">
        <f>VLOOKUP($D158,'Team - Wins CALC'!$C$22:$U$53,E$1+2,FALSE)</f>
        <v>1</v>
      </c>
      <c r="F158" s="19">
        <f>VLOOKUP($D158,'Team - Wins CALC'!$C$22:$U$53,F$1+2,FALSE)</f>
        <v>1</v>
      </c>
      <c r="G158" s="19">
        <f>VLOOKUP($D158,'Team - Wins CALC'!$C$22:$U$53,G$1+2,FALSE)</f>
        <v>0</v>
      </c>
      <c r="H158" s="19">
        <f>VLOOKUP($D158,'Team - Wins CALC'!$C$22:$U$53,H$1+2,FALSE)</f>
        <v>0</v>
      </c>
      <c r="I158" s="19">
        <f>VLOOKUP($D158,'Team - Wins CALC'!$C$22:$U$53,I$1+2,FALSE)</f>
        <v>0</v>
      </c>
      <c r="J158" s="19">
        <f>VLOOKUP($D158,'Team - Wins CALC'!$C$22:$U$53,J$1+2,FALSE)</f>
        <v>0</v>
      </c>
      <c r="K158" s="19">
        <f>VLOOKUP($D158,'Team - Wins CALC'!$C$22:$U$53,K$1+2,FALSE)</f>
        <v>0</v>
      </c>
      <c r="L158" s="19">
        <f>VLOOKUP($D158,'Team - Wins CALC'!$C$22:$U$53,L$1+2,FALSE)</f>
        <v>0</v>
      </c>
      <c r="M158" s="19">
        <f>VLOOKUP($D158,'Team - Wins CALC'!$C$22:$U$53,M$1+2,FALSE)</f>
        <v>0</v>
      </c>
      <c r="N158" s="19">
        <f>VLOOKUP($D158,'Team - Wins CALC'!$C$22:$U$53,N$1+2,FALSE)</f>
        <v>0</v>
      </c>
      <c r="O158" s="19">
        <f>VLOOKUP($D158,'Team - Wins CALC'!$C$22:$U$53,O$1+2,FALSE)</f>
        <v>0</v>
      </c>
      <c r="P158" s="19">
        <f>VLOOKUP($D158,'Team - Wins CALC'!$C$22:$U$53,P$1+2,FALSE)</f>
        <v>0</v>
      </c>
      <c r="Q158" s="19">
        <f>VLOOKUP($D158,'Team - Wins CALC'!$C$22:$U$53,Q$1+2,FALSE)</f>
        <v>0</v>
      </c>
      <c r="R158" s="19">
        <f>VLOOKUP($D158,'Team - Wins CALC'!$C$22:$U$53,R$1+2,FALSE)</f>
        <v>0</v>
      </c>
      <c r="S158" s="19">
        <f>VLOOKUP($D158,'Team - Wins CALC'!$C$22:$U$53,S$1+2,FALSE)</f>
        <v>0</v>
      </c>
      <c r="T158" s="19">
        <f>VLOOKUP($D158,'Team - Wins CALC'!$C$22:$U$53,T$1+2,FALSE)</f>
        <v>0</v>
      </c>
      <c r="U158" s="19">
        <f>VLOOKUP($D158,'Team - Wins CALC'!$C$22:$U$53,U$1+2,FALSE)</f>
        <v>0</v>
      </c>
      <c r="V158" s="21">
        <f>SUM(E158:U158)</f>
        <v>2</v>
      </c>
    </row>
    <row r="159" spans="3:22" ht="12.75">
      <c r="C159" s="10"/>
      <c r="D159" s="3" t="str">
        <f>VLOOKUP(C157,'Entries - DATA'!$A$4:$S$43,12)</f>
        <v>Washington REDSKINS</v>
      </c>
      <c r="E159" s="19">
        <f>VLOOKUP($D159,'Team - Wins CALC'!$C$22:$U$53,E$1+2,FALSE)</f>
        <v>0</v>
      </c>
      <c r="F159" s="19">
        <f>VLOOKUP($D159,'Team - Wins CALC'!$C$22:$U$53,F$1+2,FALSE)</f>
        <v>1</v>
      </c>
      <c r="G159" s="19">
        <f>VLOOKUP($D159,'Team - Wins CALC'!$C$22:$U$53,G$1+2,FALSE)</f>
        <v>0</v>
      </c>
      <c r="H159" s="19">
        <f>VLOOKUP($D159,'Team - Wins CALC'!$C$22:$U$53,H$1+2,FALSE)</f>
        <v>0</v>
      </c>
      <c r="I159" s="19">
        <f>VLOOKUP($D159,'Team - Wins CALC'!$C$22:$U$53,I$1+2,FALSE)</f>
        <v>0</v>
      </c>
      <c r="J159" s="19">
        <f>VLOOKUP($D159,'Team - Wins CALC'!$C$22:$U$53,J$1+2,FALSE)</f>
        <v>0</v>
      </c>
      <c r="K159" s="19">
        <f>VLOOKUP($D159,'Team - Wins CALC'!$C$22:$U$53,K$1+2,FALSE)</f>
        <v>0</v>
      </c>
      <c r="L159" s="19">
        <f>VLOOKUP($D159,'Team - Wins CALC'!$C$22:$U$53,L$1+2,FALSE)</f>
        <v>0</v>
      </c>
      <c r="M159" s="19">
        <f>VLOOKUP($D159,'Team - Wins CALC'!$C$22:$U$53,M$1+2,FALSE)</f>
        <v>0</v>
      </c>
      <c r="N159" s="19">
        <f>VLOOKUP($D159,'Team - Wins CALC'!$C$22:$U$53,N$1+2,FALSE)</f>
        <v>0</v>
      </c>
      <c r="O159" s="19">
        <f>VLOOKUP($D159,'Team - Wins CALC'!$C$22:$U$53,O$1+2,FALSE)</f>
        <v>0</v>
      </c>
      <c r="P159" s="19">
        <f>VLOOKUP($D159,'Team - Wins CALC'!$C$22:$U$53,P$1+2,FALSE)</f>
        <v>0</v>
      </c>
      <c r="Q159" s="19">
        <f>VLOOKUP($D159,'Team - Wins CALC'!$C$22:$U$53,Q$1+2,FALSE)</f>
        <v>0</v>
      </c>
      <c r="R159" s="19">
        <f>VLOOKUP($D159,'Team - Wins CALC'!$C$22:$U$53,R$1+2,FALSE)</f>
        <v>0</v>
      </c>
      <c r="S159" s="19">
        <f>VLOOKUP($D159,'Team - Wins CALC'!$C$22:$U$53,S$1+2,FALSE)</f>
        <v>0</v>
      </c>
      <c r="T159" s="19">
        <f>VLOOKUP($D159,'Team - Wins CALC'!$C$22:$U$53,T$1+2,FALSE)</f>
        <v>0</v>
      </c>
      <c r="U159" s="19">
        <f>VLOOKUP($D159,'Team - Wins CALC'!$C$22:$U$53,U$1+2,FALSE)</f>
        <v>0</v>
      </c>
      <c r="V159" s="22">
        <f aca="true" t="shared" si="40" ref="V159:V166">SUM(E159:U159)</f>
        <v>1</v>
      </c>
    </row>
    <row r="160" spans="1:22" ht="12.75">
      <c r="A160" s="15"/>
      <c r="C160" s="10"/>
      <c r="D160" s="3" t="str">
        <f>VLOOKUP(C157,'Entries - DATA'!$A$4:$S$43,13)</f>
        <v>New Orleans SAINTS</v>
      </c>
      <c r="E160" s="19">
        <f>VLOOKUP($D160,'Team - Wins CALC'!$C$22:$U$53,E$1+2,FALSE)</f>
        <v>1</v>
      </c>
      <c r="F160" s="19">
        <f>VLOOKUP($D160,'Team - Wins CALC'!$C$22:$U$53,F$1+2,FALSE)</f>
        <v>0</v>
      </c>
      <c r="G160" s="19">
        <f>VLOOKUP($D160,'Team - Wins CALC'!$C$22:$U$53,G$1+2,FALSE)</f>
        <v>0</v>
      </c>
      <c r="H160" s="19">
        <f>VLOOKUP($D160,'Team - Wins CALC'!$C$22:$U$53,H$1+2,FALSE)</f>
        <v>0</v>
      </c>
      <c r="I160" s="19">
        <f>VLOOKUP($D160,'Team - Wins CALC'!$C$22:$U$53,I$1+2,FALSE)</f>
        <v>0</v>
      </c>
      <c r="J160" s="19">
        <f>VLOOKUP($D160,'Team - Wins CALC'!$C$22:$U$53,J$1+2,FALSE)</f>
        <v>0</v>
      </c>
      <c r="K160" s="19">
        <f>VLOOKUP($D160,'Team - Wins CALC'!$C$22:$U$53,K$1+2,FALSE)</f>
        <v>0</v>
      </c>
      <c r="L160" s="19">
        <f>VLOOKUP($D160,'Team - Wins CALC'!$C$22:$U$53,L$1+2,FALSE)</f>
        <v>0</v>
      </c>
      <c r="M160" s="19">
        <f>VLOOKUP($D160,'Team - Wins CALC'!$C$22:$U$53,M$1+2,FALSE)</f>
        <v>0</v>
      </c>
      <c r="N160" s="19">
        <f>VLOOKUP($D160,'Team - Wins CALC'!$C$22:$U$53,N$1+2,FALSE)</f>
        <v>0</v>
      </c>
      <c r="O160" s="19">
        <f>VLOOKUP($D160,'Team - Wins CALC'!$C$22:$U$53,O$1+2,FALSE)</f>
        <v>0</v>
      </c>
      <c r="P160" s="19">
        <f>VLOOKUP($D160,'Team - Wins CALC'!$C$22:$U$53,P$1+2,FALSE)</f>
        <v>0</v>
      </c>
      <c r="Q160" s="19">
        <f>VLOOKUP($D160,'Team - Wins CALC'!$C$22:$U$53,Q$1+2,FALSE)</f>
        <v>0</v>
      </c>
      <c r="R160" s="19">
        <f>VLOOKUP($D160,'Team - Wins CALC'!$C$22:$U$53,R$1+2,FALSE)</f>
        <v>0</v>
      </c>
      <c r="S160" s="19">
        <f>VLOOKUP($D160,'Team - Wins CALC'!$C$22:$U$53,S$1+2,FALSE)</f>
        <v>0</v>
      </c>
      <c r="T160" s="19">
        <f>VLOOKUP($D160,'Team - Wins CALC'!$C$22:$U$53,T$1+2,FALSE)</f>
        <v>0</v>
      </c>
      <c r="U160" s="19">
        <f>VLOOKUP($D160,'Team - Wins CALC'!$C$22:$U$53,U$1+2,FALSE)</f>
        <v>0</v>
      </c>
      <c r="V160" s="22">
        <f t="shared" si="40"/>
        <v>1</v>
      </c>
    </row>
    <row r="161" spans="3:22" ht="12.75">
      <c r="C161" s="11"/>
      <c r="D161" s="3" t="str">
        <f>VLOOKUP(C157,'Entries - DATA'!$A$4:$S$43,14)</f>
        <v>Dallas COWBOYS</v>
      </c>
      <c r="E161" s="19">
        <f>VLOOKUP($D161,'Team - Wins CALC'!$C$22:$U$53,E$1+2,FALSE)</f>
        <v>1</v>
      </c>
      <c r="F161" s="19">
        <f>VLOOKUP($D161,'Team - Wins CALC'!$C$22:$U$53,F$1+2,FALSE)</f>
        <v>1</v>
      </c>
      <c r="G161" s="19">
        <f>VLOOKUP($D161,'Team - Wins CALC'!$C$22:$U$53,G$1+2,FALSE)</f>
        <v>0</v>
      </c>
      <c r="H161" s="19">
        <f>VLOOKUP($D161,'Team - Wins CALC'!$C$22:$U$53,H$1+2,FALSE)</f>
        <v>0</v>
      </c>
      <c r="I161" s="19">
        <f>VLOOKUP($D161,'Team - Wins CALC'!$C$22:$U$53,I$1+2,FALSE)</f>
        <v>0</v>
      </c>
      <c r="J161" s="19">
        <f>VLOOKUP($D161,'Team - Wins CALC'!$C$22:$U$53,J$1+2,FALSE)</f>
        <v>0</v>
      </c>
      <c r="K161" s="19">
        <f>VLOOKUP($D161,'Team - Wins CALC'!$C$22:$U$53,K$1+2,FALSE)</f>
        <v>0</v>
      </c>
      <c r="L161" s="19">
        <f>VLOOKUP($D161,'Team - Wins CALC'!$C$22:$U$53,L$1+2,FALSE)</f>
        <v>0</v>
      </c>
      <c r="M161" s="19">
        <f>VLOOKUP($D161,'Team - Wins CALC'!$C$22:$U$53,M$1+2,FALSE)</f>
        <v>0</v>
      </c>
      <c r="N161" s="19">
        <f>VLOOKUP($D161,'Team - Wins CALC'!$C$22:$U$53,N$1+2,FALSE)</f>
        <v>0</v>
      </c>
      <c r="O161" s="19">
        <f>VLOOKUP($D161,'Team - Wins CALC'!$C$22:$U$53,O$1+2,FALSE)</f>
        <v>0</v>
      </c>
      <c r="P161" s="19">
        <f>VLOOKUP($D161,'Team - Wins CALC'!$C$22:$U$53,P$1+2,FALSE)</f>
        <v>0</v>
      </c>
      <c r="Q161" s="19">
        <f>VLOOKUP($D161,'Team - Wins CALC'!$C$22:$U$53,Q$1+2,FALSE)</f>
        <v>0</v>
      </c>
      <c r="R161" s="19">
        <f>VLOOKUP($D161,'Team - Wins CALC'!$C$22:$U$53,R$1+2,FALSE)</f>
        <v>0</v>
      </c>
      <c r="S161" s="19">
        <f>VLOOKUP($D161,'Team - Wins CALC'!$C$22:$U$53,S$1+2,FALSE)</f>
        <v>0</v>
      </c>
      <c r="T161" s="19">
        <f>VLOOKUP($D161,'Team - Wins CALC'!$C$22:$U$53,T$1+2,FALSE)</f>
        <v>0</v>
      </c>
      <c r="U161" s="19">
        <f>VLOOKUP($D161,'Team - Wins CALC'!$C$22:$U$53,U$1+2,FALSE)</f>
        <v>0</v>
      </c>
      <c r="V161" s="22">
        <f t="shared" si="40"/>
        <v>2</v>
      </c>
    </row>
    <row r="162" spans="3:22" ht="12.75">
      <c r="C162" s="9" t="s">
        <v>6</v>
      </c>
      <c r="D162" s="3" t="str">
        <f>VLOOKUP(C157,'Entries - DATA'!$A$4:$S$43,15)</f>
        <v>Jacksonville JAGUARS</v>
      </c>
      <c r="E162" s="19">
        <f>VLOOKUP($D162,'Team - Wins CALC'!$C$22:$U$53,E$1+2,FALSE)</f>
        <v>0</v>
      </c>
      <c r="F162" s="19">
        <f>VLOOKUP($D162,'Team - Wins CALC'!$C$22:$U$53,F$1+2,FALSE)</f>
        <v>0</v>
      </c>
      <c r="G162" s="19">
        <f>VLOOKUP($D162,'Team - Wins CALC'!$C$22:$U$53,G$1+2,FALSE)</f>
        <v>0</v>
      </c>
      <c r="H162" s="19">
        <f>VLOOKUP($D162,'Team - Wins CALC'!$C$22:$U$53,H$1+2,FALSE)</f>
        <v>0</v>
      </c>
      <c r="I162" s="19">
        <f>VLOOKUP($D162,'Team - Wins CALC'!$C$22:$U$53,I$1+2,FALSE)</f>
        <v>0</v>
      </c>
      <c r="J162" s="19">
        <f>VLOOKUP($D162,'Team - Wins CALC'!$C$22:$U$53,J$1+2,FALSE)</f>
        <v>0</v>
      </c>
      <c r="K162" s="19">
        <f>VLOOKUP($D162,'Team - Wins CALC'!$C$22:$U$53,K$1+2,FALSE)</f>
        <v>0</v>
      </c>
      <c r="L162" s="19">
        <f>VLOOKUP($D162,'Team - Wins CALC'!$C$22:$U$53,L$1+2,FALSE)</f>
        <v>0</v>
      </c>
      <c r="M162" s="19">
        <f>VLOOKUP($D162,'Team - Wins CALC'!$C$22:$U$53,M$1+2,FALSE)</f>
        <v>0</v>
      </c>
      <c r="N162" s="19">
        <f>VLOOKUP($D162,'Team - Wins CALC'!$C$22:$U$53,N$1+2,FALSE)</f>
        <v>0</v>
      </c>
      <c r="O162" s="19">
        <f>VLOOKUP($D162,'Team - Wins CALC'!$C$22:$U$53,O$1+2,FALSE)</f>
        <v>0</v>
      </c>
      <c r="P162" s="19">
        <f>VLOOKUP($D162,'Team - Wins CALC'!$C$22:$U$53,P$1+2,FALSE)</f>
        <v>0</v>
      </c>
      <c r="Q162" s="19">
        <f>VLOOKUP($D162,'Team - Wins CALC'!$C$22:$U$53,Q$1+2,FALSE)</f>
        <v>0</v>
      </c>
      <c r="R162" s="19">
        <f>VLOOKUP($D162,'Team - Wins CALC'!$C$22:$U$53,R$1+2,FALSE)</f>
        <v>0</v>
      </c>
      <c r="S162" s="19">
        <f>VLOOKUP($D162,'Team - Wins CALC'!$C$22:$U$53,S$1+2,FALSE)</f>
        <v>0</v>
      </c>
      <c r="T162" s="19">
        <f>VLOOKUP($D162,'Team - Wins CALC'!$C$22:$U$53,T$1+2,FALSE)</f>
        <v>0</v>
      </c>
      <c r="U162" s="19">
        <f>VLOOKUP($D162,'Team - Wins CALC'!$C$22:$U$53,U$1+2,FALSE)</f>
        <v>0</v>
      </c>
      <c r="V162" s="22">
        <f t="shared" si="40"/>
        <v>0</v>
      </c>
    </row>
    <row r="163" spans="3:22" ht="12.75">
      <c r="C163" s="10"/>
      <c r="D163" s="3" t="str">
        <f>VLOOKUP(C157,'Entries - DATA'!$A$4:$S$43,16)</f>
        <v>San Diego CHARGERS</v>
      </c>
      <c r="E163" s="19">
        <f>VLOOKUP($D163,'Team - Wins CALC'!$C$22:$U$53,E$1+2,FALSE)</f>
        <v>0</v>
      </c>
      <c r="F163" s="19">
        <f>VLOOKUP($D163,'Team - Wins CALC'!$C$22:$U$53,F$1+2,FALSE)</f>
        <v>0</v>
      </c>
      <c r="G163" s="19">
        <f>VLOOKUP($D163,'Team - Wins CALC'!$C$22:$U$53,G$1+2,FALSE)</f>
        <v>0</v>
      </c>
      <c r="H163" s="19">
        <f>VLOOKUP($D163,'Team - Wins CALC'!$C$22:$U$53,H$1+2,FALSE)</f>
        <v>0</v>
      </c>
      <c r="I163" s="19">
        <f>VLOOKUP($D163,'Team - Wins CALC'!$C$22:$U$53,I$1+2,FALSE)</f>
        <v>0</v>
      </c>
      <c r="J163" s="19">
        <f>VLOOKUP($D163,'Team - Wins CALC'!$C$22:$U$53,J$1+2,FALSE)</f>
        <v>0</v>
      </c>
      <c r="K163" s="19">
        <f>VLOOKUP($D163,'Team - Wins CALC'!$C$22:$U$53,K$1+2,FALSE)</f>
        <v>0</v>
      </c>
      <c r="L163" s="19">
        <f>VLOOKUP($D163,'Team - Wins CALC'!$C$22:$U$53,L$1+2,FALSE)</f>
        <v>0</v>
      </c>
      <c r="M163" s="19">
        <f>VLOOKUP($D163,'Team - Wins CALC'!$C$22:$U$53,M$1+2,FALSE)</f>
        <v>0</v>
      </c>
      <c r="N163" s="19">
        <f>VLOOKUP($D163,'Team - Wins CALC'!$C$22:$U$53,N$1+2,FALSE)</f>
        <v>0</v>
      </c>
      <c r="O163" s="19">
        <f>VLOOKUP($D163,'Team - Wins CALC'!$C$22:$U$53,O$1+2,FALSE)</f>
        <v>0</v>
      </c>
      <c r="P163" s="19">
        <f>VLOOKUP($D163,'Team - Wins CALC'!$C$22:$U$53,P$1+2,FALSE)</f>
        <v>0</v>
      </c>
      <c r="Q163" s="19">
        <f>VLOOKUP($D163,'Team - Wins CALC'!$C$22:$U$53,Q$1+2,FALSE)</f>
        <v>0</v>
      </c>
      <c r="R163" s="19">
        <f>VLOOKUP($D163,'Team - Wins CALC'!$C$22:$U$53,R$1+2,FALSE)</f>
        <v>0</v>
      </c>
      <c r="S163" s="19">
        <f>VLOOKUP($D163,'Team - Wins CALC'!$C$22:$U$53,S$1+2,FALSE)</f>
        <v>0</v>
      </c>
      <c r="T163" s="19">
        <f>VLOOKUP($D163,'Team - Wins CALC'!$C$22:$U$53,T$1+2,FALSE)</f>
        <v>0</v>
      </c>
      <c r="U163" s="19">
        <f>VLOOKUP($D163,'Team - Wins CALC'!$C$22:$U$53,U$1+2,FALSE)</f>
        <v>0</v>
      </c>
      <c r="V163" s="22">
        <f t="shared" si="40"/>
        <v>0</v>
      </c>
    </row>
    <row r="164" spans="3:22" ht="12.75">
      <c r="C164" s="10"/>
      <c r="D164" s="3" t="str">
        <f>VLOOKUP(C157,'Entries - DATA'!$A$4:$S$43,17)</f>
        <v>New England PATRIOTS</v>
      </c>
      <c r="E164" s="19">
        <f>VLOOKUP($D164,'Team - Wins CALC'!$C$22:$U$53,E$1+2,FALSE)</f>
        <v>1</v>
      </c>
      <c r="F164" s="19">
        <f>VLOOKUP($D164,'Team - Wins CALC'!$C$22:$U$53,F$1+2,FALSE)</f>
        <v>1</v>
      </c>
      <c r="G164" s="19">
        <f>VLOOKUP($D164,'Team - Wins CALC'!$C$22:$U$53,G$1+2,FALSE)</f>
        <v>0</v>
      </c>
      <c r="H164" s="19">
        <f>VLOOKUP($D164,'Team - Wins CALC'!$C$22:$U$53,H$1+2,FALSE)</f>
        <v>0</v>
      </c>
      <c r="I164" s="19">
        <f>VLOOKUP($D164,'Team - Wins CALC'!$C$22:$U$53,I$1+2,FALSE)</f>
        <v>0</v>
      </c>
      <c r="J164" s="19">
        <f>VLOOKUP($D164,'Team - Wins CALC'!$C$22:$U$53,J$1+2,FALSE)</f>
        <v>0</v>
      </c>
      <c r="K164" s="19">
        <f>VLOOKUP($D164,'Team - Wins CALC'!$C$22:$U$53,K$1+2,FALSE)</f>
        <v>0</v>
      </c>
      <c r="L164" s="19">
        <f>VLOOKUP($D164,'Team - Wins CALC'!$C$22:$U$53,L$1+2,FALSE)</f>
        <v>0</v>
      </c>
      <c r="M164" s="19">
        <f>VLOOKUP($D164,'Team - Wins CALC'!$C$22:$U$53,M$1+2,FALSE)</f>
        <v>0</v>
      </c>
      <c r="N164" s="19">
        <f>VLOOKUP($D164,'Team - Wins CALC'!$C$22:$U$53,N$1+2,FALSE)</f>
        <v>0</v>
      </c>
      <c r="O164" s="19">
        <f>VLOOKUP($D164,'Team - Wins CALC'!$C$22:$U$53,O$1+2,FALSE)</f>
        <v>0</v>
      </c>
      <c r="P164" s="19">
        <f>VLOOKUP($D164,'Team - Wins CALC'!$C$22:$U$53,P$1+2,FALSE)</f>
        <v>0</v>
      </c>
      <c r="Q164" s="19">
        <f>VLOOKUP($D164,'Team - Wins CALC'!$C$22:$U$53,Q$1+2,FALSE)</f>
        <v>0</v>
      </c>
      <c r="R164" s="19">
        <f>VLOOKUP($D164,'Team - Wins CALC'!$C$22:$U$53,R$1+2,FALSE)</f>
        <v>0</v>
      </c>
      <c r="S164" s="19">
        <f>VLOOKUP($D164,'Team - Wins CALC'!$C$22:$U$53,S$1+2,FALSE)</f>
        <v>0</v>
      </c>
      <c r="T164" s="19">
        <f>VLOOKUP($D164,'Team - Wins CALC'!$C$22:$U$53,T$1+2,FALSE)</f>
        <v>0</v>
      </c>
      <c r="U164" s="19">
        <f>VLOOKUP($D164,'Team - Wins CALC'!$C$22:$U$53,U$1+2,FALSE)</f>
        <v>0</v>
      </c>
      <c r="V164" s="22">
        <f t="shared" si="40"/>
        <v>2</v>
      </c>
    </row>
    <row r="165" spans="3:22" ht="13.5" thickBot="1">
      <c r="C165" s="11"/>
      <c r="D165" s="3" t="str">
        <f>VLOOKUP(C157,'Entries - DATA'!$A$4:$S$43,18)</f>
        <v>Tennessee TITANS</v>
      </c>
      <c r="E165" s="19">
        <f>VLOOKUP($D165,'Team - Wins CALC'!$C$22:$U$53,E$1+2,FALSE)</f>
        <v>1</v>
      </c>
      <c r="F165" s="19">
        <f>VLOOKUP($D165,'Team - Wins CALC'!$C$22:$U$53,F$1+2,FALSE)</f>
        <v>1</v>
      </c>
      <c r="G165" s="19">
        <f>VLOOKUP($D165,'Team - Wins CALC'!$C$22:$U$53,G$1+2,FALSE)</f>
        <v>0</v>
      </c>
      <c r="H165" s="19">
        <f>VLOOKUP($D165,'Team - Wins CALC'!$C$22:$U$53,H$1+2,FALSE)</f>
        <v>0</v>
      </c>
      <c r="I165" s="19">
        <f>VLOOKUP($D165,'Team - Wins CALC'!$C$22:$U$53,I$1+2,FALSE)</f>
        <v>0</v>
      </c>
      <c r="J165" s="19">
        <f>VLOOKUP($D165,'Team - Wins CALC'!$C$22:$U$53,J$1+2,FALSE)</f>
        <v>0</v>
      </c>
      <c r="K165" s="19">
        <f>VLOOKUP($D165,'Team - Wins CALC'!$C$22:$U$53,K$1+2,FALSE)</f>
        <v>0</v>
      </c>
      <c r="L165" s="19">
        <f>VLOOKUP($D165,'Team - Wins CALC'!$C$22:$U$53,L$1+2,FALSE)</f>
        <v>0</v>
      </c>
      <c r="M165" s="19">
        <f>VLOOKUP($D165,'Team - Wins CALC'!$C$22:$U$53,M$1+2,FALSE)</f>
        <v>0</v>
      </c>
      <c r="N165" s="19">
        <f>VLOOKUP($D165,'Team - Wins CALC'!$C$22:$U$53,N$1+2,FALSE)</f>
        <v>0</v>
      </c>
      <c r="O165" s="19">
        <f>VLOOKUP($D165,'Team - Wins CALC'!$C$22:$U$53,O$1+2,FALSE)</f>
        <v>0</v>
      </c>
      <c r="P165" s="19">
        <f>VLOOKUP($D165,'Team - Wins CALC'!$C$22:$U$53,P$1+2,FALSE)</f>
        <v>0</v>
      </c>
      <c r="Q165" s="19">
        <f>VLOOKUP($D165,'Team - Wins CALC'!$C$22:$U$53,Q$1+2,FALSE)</f>
        <v>0</v>
      </c>
      <c r="R165" s="19">
        <f>VLOOKUP($D165,'Team - Wins CALC'!$C$22:$U$53,R$1+2,FALSE)</f>
        <v>0</v>
      </c>
      <c r="S165" s="19">
        <f>VLOOKUP($D165,'Team - Wins CALC'!$C$22:$U$53,S$1+2,FALSE)</f>
        <v>0</v>
      </c>
      <c r="T165" s="19">
        <f>VLOOKUP($D165,'Team - Wins CALC'!$C$22:$U$53,T$1+2,FALSE)</f>
        <v>0</v>
      </c>
      <c r="U165" s="19">
        <f>VLOOKUP($D165,'Team - Wins CALC'!$C$22:$U$53,U$1+2,FALSE)</f>
        <v>0</v>
      </c>
      <c r="V165" s="23">
        <f t="shared" si="40"/>
        <v>2</v>
      </c>
    </row>
    <row r="166" spans="3:41" ht="13.5" thickBot="1">
      <c r="C166" s="17"/>
      <c r="D166" s="18" t="s">
        <v>86</v>
      </c>
      <c r="E166" s="16">
        <f>SUM(E158:E165)</f>
        <v>5</v>
      </c>
      <c r="F166" s="13">
        <f aca="true" t="shared" si="41" ref="F166:U166">SUM(F158:F165)</f>
        <v>5</v>
      </c>
      <c r="G166" s="13">
        <f t="shared" si="41"/>
        <v>0</v>
      </c>
      <c r="H166" s="13">
        <f t="shared" si="41"/>
        <v>0</v>
      </c>
      <c r="I166" s="13">
        <f t="shared" si="41"/>
        <v>0</v>
      </c>
      <c r="J166" s="13">
        <f t="shared" si="41"/>
        <v>0</v>
      </c>
      <c r="K166" s="13">
        <f t="shared" si="41"/>
        <v>0</v>
      </c>
      <c r="L166" s="13">
        <f t="shared" si="41"/>
        <v>0</v>
      </c>
      <c r="M166" s="13">
        <f t="shared" si="41"/>
        <v>0</v>
      </c>
      <c r="N166" s="13">
        <f t="shared" si="41"/>
        <v>0</v>
      </c>
      <c r="O166" s="13">
        <f t="shared" si="41"/>
        <v>0</v>
      </c>
      <c r="P166" s="13">
        <f t="shared" si="41"/>
        <v>0</v>
      </c>
      <c r="Q166" s="13">
        <f t="shared" si="41"/>
        <v>0</v>
      </c>
      <c r="R166" s="13">
        <f t="shared" si="41"/>
        <v>0</v>
      </c>
      <c r="S166" s="13">
        <f t="shared" si="41"/>
        <v>0</v>
      </c>
      <c r="T166" s="13">
        <f t="shared" si="41"/>
        <v>0</v>
      </c>
      <c r="U166" s="14">
        <f t="shared" si="41"/>
        <v>0</v>
      </c>
      <c r="V166" s="24">
        <f t="shared" si="40"/>
        <v>10</v>
      </c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3:41" s="20" customFormat="1" ht="22.5" customHeight="1">
      <c r="C167" s="34" t="s">
        <v>87</v>
      </c>
      <c r="D167" s="31" t="str">
        <f>VLOOKUP(C157,'Entries - DATA'!$A$4:$S$43,19)</f>
        <v>Indianapolis COLTS</v>
      </c>
      <c r="E167" s="35">
        <f>VLOOKUP($D167,'Team - Wins CALC'!$C$22:$U$53,E$1+2,FALSE)</f>
        <v>0</v>
      </c>
      <c r="F167" s="35">
        <f>VLOOKUP($D167,'Team - Wins CALC'!$C$22:$U$53,F$1+2,FALSE)</f>
        <v>1</v>
      </c>
      <c r="G167" s="35">
        <f>VLOOKUP($D167,'Team - Wins CALC'!$C$22:$U$53,G$1+2,FALSE)</f>
        <v>0</v>
      </c>
      <c r="H167" s="35">
        <f>VLOOKUP($D167,'Team - Wins CALC'!$C$22:$U$53,H$1+2,FALSE)</f>
        <v>0</v>
      </c>
      <c r="I167" s="35">
        <f>VLOOKUP($D167,'Team - Wins CALC'!$C$22:$U$53,I$1+2,FALSE)</f>
        <v>0</v>
      </c>
      <c r="J167" s="35">
        <f>VLOOKUP($D167,'Team - Wins CALC'!$C$22:$U$53,J$1+2,FALSE)</f>
        <v>0</v>
      </c>
      <c r="K167" s="35">
        <f>VLOOKUP($D167,'Team - Wins CALC'!$C$22:$U$53,K$1+2,FALSE)</f>
        <v>0</v>
      </c>
      <c r="L167" s="35">
        <f>VLOOKUP($D167,'Team - Wins CALC'!$C$22:$U$53,L$1+2,FALSE)</f>
        <v>0</v>
      </c>
      <c r="M167" s="35">
        <f>VLOOKUP($D167,'Team - Wins CALC'!$C$22:$U$53,M$1+2,FALSE)</f>
        <v>0</v>
      </c>
      <c r="N167" s="35">
        <f>VLOOKUP($D167,'Team - Wins CALC'!$C$22:$U$53,N$1+2,FALSE)</f>
        <v>0</v>
      </c>
      <c r="O167" s="35">
        <f>VLOOKUP($D167,'Team - Wins CALC'!$C$22:$U$53,O$1+2,FALSE)</f>
        <v>0</v>
      </c>
      <c r="P167" s="35">
        <f>VLOOKUP($D167,'Team - Wins CALC'!$C$22:$U$53,P$1+2,FALSE)</f>
        <v>0</v>
      </c>
      <c r="Q167" s="35">
        <f>VLOOKUP($D167,'Team - Wins CALC'!$C$22:$U$53,Q$1+2,FALSE)</f>
        <v>0</v>
      </c>
      <c r="R167" s="35">
        <f>VLOOKUP($D167,'Team - Wins CALC'!$C$22:$U$53,R$1+2,FALSE)</f>
        <v>0</v>
      </c>
      <c r="S167" s="35">
        <f>VLOOKUP($D167,'Team - Wins CALC'!$C$22:$U$53,S$1+2,FALSE)</f>
        <v>0</v>
      </c>
      <c r="T167" s="35">
        <f>VLOOKUP($D167,'Team - Wins CALC'!$C$22:$U$53,T$1+2,FALSE)</f>
        <v>0</v>
      </c>
      <c r="U167" s="35">
        <f>VLOOKUP($D167,'Team - Wins CALC'!$C$22:$U$53,U$1+2,FALSE)</f>
        <v>0</v>
      </c>
      <c r="V167" s="25">
        <f>SUM(E167:U167)</f>
        <v>1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24:41" ht="12.75">
      <c r="X168" s="1">
        <v>1</v>
      </c>
      <c r="Y168" s="1">
        <v>2</v>
      </c>
      <c r="Z168" s="1">
        <v>3</v>
      </c>
      <c r="AA168" s="1">
        <v>4</v>
      </c>
      <c r="AB168" s="1">
        <v>5</v>
      </c>
      <c r="AC168" s="1">
        <v>6</v>
      </c>
      <c r="AD168" s="1">
        <v>7</v>
      </c>
      <c r="AE168" s="1">
        <v>8</v>
      </c>
      <c r="AF168" s="1">
        <v>9</v>
      </c>
      <c r="AG168" s="1">
        <v>10</v>
      </c>
      <c r="AH168" s="1">
        <v>11</v>
      </c>
      <c r="AI168" s="1">
        <v>12</v>
      </c>
      <c r="AJ168" s="1">
        <v>13</v>
      </c>
      <c r="AK168" s="1">
        <v>14</v>
      </c>
      <c r="AL168" s="1">
        <v>15</v>
      </c>
      <c r="AM168" s="1">
        <v>16</v>
      </c>
      <c r="AN168" s="1">
        <v>17</v>
      </c>
      <c r="AO168" s="15" t="s">
        <v>92</v>
      </c>
    </row>
    <row r="169" spans="3:41" ht="13.5" thickBot="1">
      <c r="C169" t="str">
        <f ca="1">INDIRECT("'Entries - DATA'!"&amp;"A"&amp;A170+3)</f>
        <v>Hunt</v>
      </c>
      <c r="E169" s="1">
        <v>1</v>
      </c>
      <c r="F169" s="1">
        <v>2</v>
      </c>
      <c r="G169" s="1">
        <v>3</v>
      </c>
      <c r="H169" s="1">
        <v>4</v>
      </c>
      <c r="I169" s="1">
        <v>5</v>
      </c>
      <c r="J169" s="1">
        <v>6</v>
      </c>
      <c r="K169" s="1">
        <v>7</v>
      </c>
      <c r="L169" s="1">
        <v>8</v>
      </c>
      <c r="M169" s="1">
        <v>9</v>
      </c>
      <c r="N169" s="1">
        <v>10</v>
      </c>
      <c r="O169" s="1">
        <v>11</v>
      </c>
      <c r="P169" s="1">
        <v>12</v>
      </c>
      <c r="Q169" s="1">
        <v>13</v>
      </c>
      <c r="R169" s="1">
        <v>14</v>
      </c>
      <c r="S169" s="1">
        <v>15</v>
      </c>
      <c r="T169" s="1">
        <v>16</v>
      </c>
      <c r="U169" s="1">
        <v>17</v>
      </c>
      <c r="V169" s="20" t="s">
        <v>88</v>
      </c>
      <c r="X169">
        <f aca="true" t="shared" si="42" ref="X169:AN169">+E178</f>
        <v>4</v>
      </c>
      <c r="Y169">
        <f t="shared" si="42"/>
        <v>4</v>
      </c>
      <c r="Z169">
        <f t="shared" si="42"/>
        <v>0</v>
      </c>
      <c r="AA169">
        <f t="shared" si="42"/>
        <v>0</v>
      </c>
      <c r="AB169">
        <f t="shared" si="42"/>
        <v>0</v>
      </c>
      <c r="AC169">
        <f t="shared" si="42"/>
        <v>0</v>
      </c>
      <c r="AD169">
        <f t="shared" si="42"/>
        <v>0</v>
      </c>
      <c r="AE169">
        <f t="shared" si="42"/>
        <v>0</v>
      </c>
      <c r="AF169">
        <f t="shared" si="42"/>
        <v>0</v>
      </c>
      <c r="AG169">
        <f t="shared" si="42"/>
        <v>0</v>
      </c>
      <c r="AH169">
        <f t="shared" si="42"/>
        <v>0</v>
      </c>
      <c r="AI169">
        <f t="shared" si="42"/>
        <v>0</v>
      </c>
      <c r="AJ169">
        <f t="shared" si="42"/>
        <v>0</v>
      </c>
      <c r="AK169">
        <f t="shared" si="42"/>
        <v>0</v>
      </c>
      <c r="AL169">
        <f t="shared" si="42"/>
        <v>0</v>
      </c>
      <c r="AM169">
        <f t="shared" si="42"/>
        <v>0</v>
      </c>
      <c r="AN169">
        <f t="shared" si="42"/>
        <v>0</v>
      </c>
      <c r="AO169">
        <f>+V179</f>
        <v>0</v>
      </c>
    </row>
    <row r="170" spans="1:22" ht="12.75">
      <c r="A170">
        <f>+SUM(A157:A169)+1</f>
        <v>15</v>
      </c>
      <c r="C170" s="9" t="s">
        <v>4</v>
      </c>
      <c r="D170" s="3" t="str">
        <f>VLOOKUP(C169,'Entries - DATA'!$A$4:$S$43,11)</f>
        <v>Dallas COWBOYS</v>
      </c>
      <c r="E170" s="19">
        <f>VLOOKUP($D170,'Team - Wins CALC'!$C$22:$U$53,E$1+2,FALSE)</f>
        <v>1</v>
      </c>
      <c r="F170" s="19">
        <f>VLOOKUP($D170,'Team - Wins CALC'!$C$22:$U$53,F$1+2,FALSE)</f>
        <v>1</v>
      </c>
      <c r="G170" s="19">
        <f>VLOOKUP($D170,'Team - Wins CALC'!$C$22:$U$53,G$1+2,FALSE)</f>
        <v>0</v>
      </c>
      <c r="H170" s="19">
        <f>VLOOKUP($D170,'Team - Wins CALC'!$C$22:$U$53,H$1+2,FALSE)</f>
        <v>0</v>
      </c>
      <c r="I170" s="19">
        <f>VLOOKUP($D170,'Team - Wins CALC'!$C$22:$U$53,I$1+2,FALSE)</f>
        <v>0</v>
      </c>
      <c r="J170" s="19">
        <f>VLOOKUP($D170,'Team - Wins CALC'!$C$22:$U$53,J$1+2,FALSE)</f>
        <v>0</v>
      </c>
      <c r="K170" s="19">
        <f>VLOOKUP($D170,'Team - Wins CALC'!$C$22:$U$53,K$1+2,FALSE)</f>
        <v>0</v>
      </c>
      <c r="L170" s="19">
        <f>VLOOKUP($D170,'Team - Wins CALC'!$C$22:$U$53,L$1+2,FALSE)</f>
        <v>0</v>
      </c>
      <c r="M170" s="19">
        <f>VLOOKUP($D170,'Team - Wins CALC'!$C$22:$U$53,M$1+2,FALSE)</f>
        <v>0</v>
      </c>
      <c r="N170" s="19">
        <f>VLOOKUP($D170,'Team - Wins CALC'!$C$22:$U$53,N$1+2,FALSE)</f>
        <v>0</v>
      </c>
      <c r="O170" s="19">
        <f>VLOOKUP($D170,'Team - Wins CALC'!$C$22:$U$53,O$1+2,FALSE)</f>
        <v>0</v>
      </c>
      <c r="P170" s="19">
        <f>VLOOKUP($D170,'Team - Wins CALC'!$C$22:$U$53,P$1+2,FALSE)</f>
        <v>0</v>
      </c>
      <c r="Q170" s="19">
        <f>VLOOKUP($D170,'Team - Wins CALC'!$C$22:$U$53,Q$1+2,FALSE)</f>
        <v>0</v>
      </c>
      <c r="R170" s="19">
        <f>VLOOKUP($D170,'Team - Wins CALC'!$C$22:$U$53,R$1+2,FALSE)</f>
        <v>0</v>
      </c>
      <c r="S170" s="19">
        <f>VLOOKUP($D170,'Team - Wins CALC'!$C$22:$U$53,S$1+2,FALSE)</f>
        <v>0</v>
      </c>
      <c r="T170" s="19">
        <f>VLOOKUP($D170,'Team - Wins CALC'!$C$22:$U$53,T$1+2,FALSE)</f>
        <v>0</v>
      </c>
      <c r="U170" s="19">
        <f>VLOOKUP($D170,'Team - Wins CALC'!$C$22:$U$53,U$1+2,FALSE)</f>
        <v>0</v>
      </c>
      <c r="V170" s="21">
        <f>SUM(E170:U170)</f>
        <v>2</v>
      </c>
    </row>
    <row r="171" spans="3:22" ht="12.75">
      <c r="C171" s="10"/>
      <c r="D171" s="3" t="str">
        <f>VLOOKUP(C169,'Entries - DATA'!$A$4:$S$43,12)</f>
        <v>Carolina PANTHERS</v>
      </c>
      <c r="E171" s="19">
        <f>VLOOKUP($D171,'Team - Wins CALC'!$C$22:$U$53,E$1+2,FALSE)</f>
        <v>1</v>
      </c>
      <c r="F171" s="19">
        <f>VLOOKUP($D171,'Team - Wins CALC'!$C$22:$U$53,F$1+2,FALSE)</f>
        <v>1</v>
      </c>
      <c r="G171" s="19">
        <f>VLOOKUP($D171,'Team - Wins CALC'!$C$22:$U$53,G$1+2,FALSE)</f>
        <v>0</v>
      </c>
      <c r="H171" s="19">
        <f>VLOOKUP($D171,'Team - Wins CALC'!$C$22:$U$53,H$1+2,FALSE)</f>
        <v>0</v>
      </c>
      <c r="I171" s="19">
        <f>VLOOKUP($D171,'Team - Wins CALC'!$C$22:$U$53,I$1+2,FALSE)</f>
        <v>0</v>
      </c>
      <c r="J171" s="19">
        <f>VLOOKUP($D171,'Team - Wins CALC'!$C$22:$U$53,J$1+2,FALSE)</f>
        <v>0</v>
      </c>
      <c r="K171" s="19">
        <f>VLOOKUP($D171,'Team - Wins CALC'!$C$22:$U$53,K$1+2,FALSE)</f>
        <v>0</v>
      </c>
      <c r="L171" s="19">
        <f>VLOOKUP($D171,'Team - Wins CALC'!$C$22:$U$53,L$1+2,FALSE)</f>
        <v>0</v>
      </c>
      <c r="M171" s="19">
        <f>VLOOKUP($D171,'Team - Wins CALC'!$C$22:$U$53,M$1+2,FALSE)</f>
        <v>0</v>
      </c>
      <c r="N171" s="19">
        <f>VLOOKUP($D171,'Team - Wins CALC'!$C$22:$U$53,N$1+2,FALSE)</f>
        <v>0</v>
      </c>
      <c r="O171" s="19">
        <f>VLOOKUP($D171,'Team - Wins CALC'!$C$22:$U$53,O$1+2,FALSE)</f>
        <v>0</v>
      </c>
      <c r="P171" s="19">
        <f>VLOOKUP($D171,'Team - Wins CALC'!$C$22:$U$53,P$1+2,FALSE)</f>
        <v>0</v>
      </c>
      <c r="Q171" s="19">
        <f>VLOOKUP($D171,'Team - Wins CALC'!$C$22:$U$53,Q$1+2,FALSE)</f>
        <v>0</v>
      </c>
      <c r="R171" s="19">
        <f>VLOOKUP($D171,'Team - Wins CALC'!$C$22:$U$53,R$1+2,FALSE)</f>
        <v>0</v>
      </c>
      <c r="S171" s="19">
        <f>VLOOKUP($D171,'Team - Wins CALC'!$C$22:$U$53,S$1+2,FALSE)</f>
        <v>0</v>
      </c>
      <c r="T171" s="19">
        <f>VLOOKUP($D171,'Team - Wins CALC'!$C$22:$U$53,T$1+2,FALSE)</f>
        <v>0</v>
      </c>
      <c r="U171" s="19">
        <f>VLOOKUP($D171,'Team - Wins CALC'!$C$22:$U$53,U$1+2,FALSE)</f>
        <v>0</v>
      </c>
      <c r="V171" s="22">
        <f aca="true" t="shared" si="43" ref="V171:V178">SUM(E171:U171)</f>
        <v>2</v>
      </c>
    </row>
    <row r="172" spans="1:22" ht="12.75">
      <c r="A172" s="15"/>
      <c r="C172" s="10"/>
      <c r="D172" s="3" t="str">
        <f>VLOOKUP(C169,'Entries - DATA'!$A$4:$S$43,13)</f>
        <v>New Orleans SAINTS</v>
      </c>
      <c r="E172" s="19">
        <f>VLOOKUP($D172,'Team - Wins CALC'!$C$22:$U$53,E$1+2,FALSE)</f>
        <v>1</v>
      </c>
      <c r="F172" s="19">
        <f>VLOOKUP($D172,'Team - Wins CALC'!$C$22:$U$53,F$1+2,FALSE)</f>
        <v>0</v>
      </c>
      <c r="G172" s="19">
        <f>VLOOKUP($D172,'Team - Wins CALC'!$C$22:$U$53,G$1+2,FALSE)</f>
        <v>0</v>
      </c>
      <c r="H172" s="19">
        <f>VLOOKUP($D172,'Team - Wins CALC'!$C$22:$U$53,H$1+2,FALSE)</f>
        <v>0</v>
      </c>
      <c r="I172" s="19">
        <f>VLOOKUP($D172,'Team - Wins CALC'!$C$22:$U$53,I$1+2,FALSE)</f>
        <v>0</v>
      </c>
      <c r="J172" s="19">
        <f>VLOOKUP($D172,'Team - Wins CALC'!$C$22:$U$53,J$1+2,FALSE)</f>
        <v>0</v>
      </c>
      <c r="K172" s="19">
        <f>VLOOKUP($D172,'Team - Wins CALC'!$C$22:$U$53,K$1+2,FALSE)</f>
        <v>0</v>
      </c>
      <c r="L172" s="19">
        <f>VLOOKUP($D172,'Team - Wins CALC'!$C$22:$U$53,L$1+2,FALSE)</f>
        <v>0</v>
      </c>
      <c r="M172" s="19">
        <f>VLOOKUP($D172,'Team - Wins CALC'!$C$22:$U$53,M$1+2,FALSE)</f>
        <v>0</v>
      </c>
      <c r="N172" s="19">
        <f>VLOOKUP($D172,'Team - Wins CALC'!$C$22:$U$53,N$1+2,FALSE)</f>
        <v>0</v>
      </c>
      <c r="O172" s="19">
        <f>VLOOKUP($D172,'Team - Wins CALC'!$C$22:$U$53,O$1+2,FALSE)</f>
        <v>0</v>
      </c>
      <c r="P172" s="19">
        <f>VLOOKUP($D172,'Team - Wins CALC'!$C$22:$U$53,P$1+2,FALSE)</f>
        <v>0</v>
      </c>
      <c r="Q172" s="19">
        <f>VLOOKUP($D172,'Team - Wins CALC'!$C$22:$U$53,Q$1+2,FALSE)</f>
        <v>0</v>
      </c>
      <c r="R172" s="19">
        <f>VLOOKUP($D172,'Team - Wins CALC'!$C$22:$U$53,R$1+2,FALSE)</f>
        <v>0</v>
      </c>
      <c r="S172" s="19">
        <f>VLOOKUP($D172,'Team - Wins CALC'!$C$22:$U$53,S$1+2,FALSE)</f>
        <v>0</v>
      </c>
      <c r="T172" s="19">
        <f>VLOOKUP($D172,'Team - Wins CALC'!$C$22:$U$53,T$1+2,FALSE)</f>
        <v>0</v>
      </c>
      <c r="U172" s="19">
        <f>VLOOKUP($D172,'Team - Wins CALC'!$C$22:$U$53,U$1+2,FALSE)</f>
        <v>0</v>
      </c>
      <c r="V172" s="22">
        <f t="shared" si="43"/>
        <v>1</v>
      </c>
    </row>
    <row r="173" spans="3:22" ht="12.75">
      <c r="C173" s="11"/>
      <c r="D173" s="3" t="str">
        <f>VLOOKUP(C169,'Entries - DATA'!$A$4:$S$43,14)</f>
        <v>Seattle SEAHAWKS</v>
      </c>
      <c r="E173" s="19">
        <f>VLOOKUP($D173,'Team - Wins CALC'!$C$22:$U$53,E$1+2,FALSE)</f>
        <v>0</v>
      </c>
      <c r="F173" s="19">
        <f>VLOOKUP($D173,'Team - Wins CALC'!$C$22:$U$53,F$1+2,FALSE)</f>
        <v>0</v>
      </c>
      <c r="G173" s="19">
        <f>VLOOKUP($D173,'Team - Wins CALC'!$C$22:$U$53,G$1+2,FALSE)</f>
        <v>0</v>
      </c>
      <c r="H173" s="19">
        <f>VLOOKUP($D173,'Team - Wins CALC'!$C$22:$U$53,H$1+2,FALSE)</f>
        <v>0</v>
      </c>
      <c r="I173" s="19">
        <f>VLOOKUP($D173,'Team - Wins CALC'!$C$22:$U$53,I$1+2,FALSE)</f>
        <v>0</v>
      </c>
      <c r="J173" s="19">
        <f>VLOOKUP($D173,'Team - Wins CALC'!$C$22:$U$53,J$1+2,FALSE)</f>
        <v>0</v>
      </c>
      <c r="K173" s="19">
        <f>VLOOKUP($D173,'Team - Wins CALC'!$C$22:$U$53,K$1+2,FALSE)</f>
        <v>0</v>
      </c>
      <c r="L173" s="19">
        <f>VLOOKUP($D173,'Team - Wins CALC'!$C$22:$U$53,L$1+2,FALSE)</f>
        <v>0</v>
      </c>
      <c r="M173" s="19">
        <f>VLOOKUP($D173,'Team - Wins CALC'!$C$22:$U$53,M$1+2,FALSE)</f>
        <v>0</v>
      </c>
      <c r="N173" s="19">
        <f>VLOOKUP($D173,'Team - Wins CALC'!$C$22:$U$53,N$1+2,FALSE)</f>
        <v>0</v>
      </c>
      <c r="O173" s="19">
        <f>VLOOKUP($D173,'Team - Wins CALC'!$C$22:$U$53,O$1+2,FALSE)</f>
        <v>0</v>
      </c>
      <c r="P173" s="19">
        <f>VLOOKUP($D173,'Team - Wins CALC'!$C$22:$U$53,P$1+2,FALSE)</f>
        <v>0</v>
      </c>
      <c r="Q173" s="19">
        <f>VLOOKUP($D173,'Team - Wins CALC'!$C$22:$U$53,Q$1+2,FALSE)</f>
        <v>0</v>
      </c>
      <c r="R173" s="19">
        <f>VLOOKUP($D173,'Team - Wins CALC'!$C$22:$U$53,R$1+2,FALSE)</f>
        <v>0</v>
      </c>
      <c r="S173" s="19">
        <f>VLOOKUP($D173,'Team - Wins CALC'!$C$22:$U$53,S$1+2,FALSE)</f>
        <v>0</v>
      </c>
      <c r="T173" s="19">
        <f>VLOOKUP($D173,'Team - Wins CALC'!$C$22:$U$53,T$1+2,FALSE)</f>
        <v>0</v>
      </c>
      <c r="U173" s="19">
        <f>VLOOKUP($D173,'Team - Wins CALC'!$C$22:$U$53,U$1+2,FALSE)</f>
        <v>0</v>
      </c>
      <c r="V173" s="22">
        <f t="shared" si="43"/>
        <v>0</v>
      </c>
    </row>
    <row r="174" spans="3:22" ht="12.75">
      <c r="C174" s="9" t="s">
        <v>6</v>
      </c>
      <c r="D174" s="3" t="str">
        <f>VLOOKUP(C169,'Entries - DATA'!$A$4:$S$43,15)</f>
        <v>San Diego CHARGERS</v>
      </c>
      <c r="E174" s="19">
        <f>VLOOKUP($D174,'Team - Wins CALC'!$C$22:$U$53,E$1+2,FALSE)</f>
        <v>0</v>
      </c>
      <c r="F174" s="19">
        <f>VLOOKUP($D174,'Team - Wins CALC'!$C$22:$U$53,F$1+2,FALSE)</f>
        <v>0</v>
      </c>
      <c r="G174" s="19">
        <f>VLOOKUP($D174,'Team - Wins CALC'!$C$22:$U$53,G$1+2,FALSE)</f>
        <v>0</v>
      </c>
      <c r="H174" s="19">
        <f>VLOOKUP($D174,'Team - Wins CALC'!$C$22:$U$53,H$1+2,FALSE)</f>
        <v>0</v>
      </c>
      <c r="I174" s="19">
        <f>VLOOKUP($D174,'Team - Wins CALC'!$C$22:$U$53,I$1+2,FALSE)</f>
        <v>0</v>
      </c>
      <c r="J174" s="19">
        <f>VLOOKUP($D174,'Team - Wins CALC'!$C$22:$U$53,J$1+2,FALSE)</f>
        <v>0</v>
      </c>
      <c r="K174" s="19">
        <f>VLOOKUP($D174,'Team - Wins CALC'!$C$22:$U$53,K$1+2,FALSE)</f>
        <v>0</v>
      </c>
      <c r="L174" s="19">
        <f>VLOOKUP($D174,'Team - Wins CALC'!$C$22:$U$53,L$1+2,FALSE)</f>
        <v>0</v>
      </c>
      <c r="M174" s="19">
        <f>VLOOKUP($D174,'Team - Wins CALC'!$C$22:$U$53,M$1+2,FALSE)</f>
        <v>0</v>
      </c>
      <c r="N174" s="19">
        <f>VLOOKUP($D174,'Team - Wins CALC'!$C$22:$U$53,N$1+2,FALSE)</f>
        <v>0</v>
      </c>
      <c r="O174" s="19">
        <f>VLOOKUP($D174,'Team - Wins CALC'!$C$22:$U$53,O$1+2,FALSE)</f>
        <v>0</v>
      </c>
      <c r="P174" s="19">
        <f>VLOOKUP($D174,'Team - Wins CALC'!$C$22:$U$53,P$1+2,FALSE)</f>
        <v>0</v>
      </c>
      <c r="Q174" s="19">
        <f>VLOOKUP($D174,'Team - Wins CALC'!$C$22:$U$53,Q$1+2,FALSE)</f>
        <v>0</v>
      </c>
      <c r="R174" s="19">
        <f>VLOOKUP($D174,'Team - Wins CALC'!$C$22:$U$53,R$1+2,FALSE)</f>
        <v>0</v>
      </c>
      <c r="S174" s="19">
        <f>VLOOKUP($D174,'Team - Wins CALC'!$C$22:$U$53,S$1+2,FALSE)</f>
        <v>0</v>
      </c>
      <c r="T174" s="19">
        <f>VLOOKUP($D174,'Team - Wins CALC'!$C$22:$U$53,T$1+2,FALSE)</f>
        <v>0</v>
      </c>
      <c r="U174" s="19">
        <f>VLOOKUP($D174,'Team - Wins CALC'!$C$22:$U$53,U$1+2,FALSE)</f>
        <v>0</v>
      </c>
      <c r="V174" s="22">
        <f t="shared" si="43"/>
        <v>0</v>
      </c>
    </row>
    <row r="175" spans="3:22" ht="12.75">
      <c r="C175" s="10"/>
      <c r="D175" s="3" t="str">
        <f>VLOOKUP(C169,'Entries - DATA'!$A$4:$S$43,16)</f>
        <v>New England PATRIOTS</v>
      </c>
      <c r="E175" s="19">
        <f>VLOOKUP($D175,'Team - Wins CALC'!$C$22:$U$53,E$1+2,FALSE)</f>
        <v>1</v>
      </c>
      <c r="F175" s="19">
        <f>VLOOKUP($D175,'Team - Wins CALC'!$C$22:$U$53,F$1+2,FALSE)</f>
        <v>1</v>
      </c>
      <c r="G175" s="19">
        <f>VLOOKUP($D175,'Team - Wins CALC'!$C$22:$U$53,G$1+2,FALSE)</f>
        <v>0</v>
      </c>
      <c r="H175" s="19">
        <f>VLOOKUP($D175,'Team - Wins CALC'!$C$22:$U$53,H$1+2,FALSE)</f>
        <v>0</v>
      </c>
      <c r="I175" s="19">
        <f>VLOOKUP($D175,'Team - Wins CALC'!$C$22:$U$53,I$1+2,FALSE)</f>
        <v>0</v>
      </c>
      <c r="J175" s="19">
        <f>VLOOKUP($D175,'Team - Wins CALC'!$C$22:$U$53,J$1+2,FALSE)</f>
        <v>0</v>
      </c>
      <c r="K175" s="19">
        <f>VLOOKUP($D175,'Team - Wins CALC'!$C$22:$U$53,K$1+2,FALSE)</f>
        <v>0</v>
      </c>
      <c r="L175" s="19">
        <f>VLOOKUP($D175,'Team - Wins CALC'!$C$22:$U$53,L$1+2,FALSE)</f>
        <v>0</v>
      </c>
      <c r="M175" s="19">
        <f>VLOOKUP($D175,'Team - Wins CALC'!$C$22:$U$53,M$1+2,FALSE)</f>
        <v>0</v>
      </c>
      <c r="N175" s="19">
        <f>VLOOKUP($D175,'Team - Wins CALC'!$C$22:$U$53,N$1+2,FALSE)</f>
        <v>0</v>
      </c>
      <c r="O175" s="19">
        <f>VLOOKUP($D175,'Team - Wins CALC'!$C$22:$U$53,O$1+2,FALSE)</f>
        <v>0</v>
      </c>
      <c r="P175" s="19">
        <f>VLOOKUP($D175,'Team - Wins CALC'!$C$22:$U$53,P$1+2,FALSE)</f>
        <v>0</v>
      </c>
      <c r="Q175" s="19">
        <f>VLOOKUP($D175,'Team - Wins CALC'!$C$22:$U$53,Q$1+2,FALSE)</f>
        <v>0</v>
      </c>
      <c r="R175" s="19">
        <f>VLOOKUP($D175,'Team - Wins CALC'!$C$22:$U$53,R$1+2,FALSE)</f>
        <v>0</v>
      </c>
      <c r="S175" s="19">
        <f>VLOOKUP($D175,'Team - Wins CALC'!$C$22:$U$53,S$1+2,FALSE)</f>
        <v>0</v>
      </c>
      <c r="T175" s="19">
        <f>VLOOKUP($D175,'Team - Wins CALC'!$C$22:$U$53,T$1+2,FALSE)</f>
        <v>0</v>
      </c>
      <c r="U175" s="19">
        <f>VLOOKUP($D175,'Team - Wins CALC'!$C$22:$U$53,U$1+2,FALSE)</f>
        <v>0</v>
      </c>
      <c r="V175" s="22">
        <f t="shared" si="43"/>
        <v>2</v>
      </c>
    </row>
    <row r="176" spans="3:22" ht="12.75">
      <c r="C176" s="10"/>
      <c r="D176" s="3" t="str">
        <f>VLOOKUP(C169,'Entries - DATA'!$A$4:$S$43,17)</f>
        <v>Indianapolis COLTS</v>
      </c>
      <c r="E176" s="19">
        <f>VLOOKUP($D176,'Team - Wins CALC'!$C$22:$U$53,E$1+2,FALSE)</f>
        <v>0</v>
      </c>
      <c r="F176" s="19">
        <f>VLOOKUP($D176,'Team - Wins CALC'!$C$22:$U$53,F$1+2,FALSE)</f>
        <v>1</v>
      </c>
      <c r="G176" s="19">
        <f>VLOOKUP($D176,'Team - Wins CALC'!$C$22:$U$53,G$1+2,FALSE)</f>
        <v>0</v>
      </c>
      <c r="H176" s="19">
        <f>VLOOKUP($D176,'Team - Wins CALC'!$C$22:$U$53,H$1+2,FALSE)</f>
        <v>0</v>
      </c>
      <c r="I176" s="19">
        <f>VLOOKUP($D176,'Team - Wins CALC'!$C$22:$U$53,I$1+2,FALSE)</f>
        <v>0</v>
      </c>
      <c r="J176" s="19">
        <f>VLOOKUP($D176,'Team - Wins CALC'!$C$22:$U$53,J$1+2,FALSE)</f>
        <v>0</v>
      </c>
      <c r="K176" s="19">
        <f>VLOOKUP($D176,'Team - Wins CALC'!$C$22:$U$53,K$1+2,FALSE)</f>
        <v>0</v>
      </c>
      <c r="L176" s="19">
        <f>VLOOKUP($D176,'Team - Wins CALC'!$C$22:$U$53,L$1+2,FALSE)</f>
        <v>0</v>
      </c>
      <c r="M176" s="19">
        <f>VLOOKUP($D176,'Team - Wins CALC'!$C$22:$U$53,M$1+2,FALSE)</f>
        <v>0</v>
      </c>
      <c r="N176" s="19">
        <f>VLOOKUP($D176,'Team - Wins CALC'!$C$22:$U$53,N$1+2,FALSE)</f>
        <v>0</v>
      </c>
      <c r="O176" s="19">
        <f>VLOOKUP($D176,'Team - Wins CALC'!$C$22:$U$53,O$1+2,FALSE)</f>
        <v>0</v>
      </c>
      <c r="P176" s="19">
        <f>VLOOKUP($D176,'Team - Wins CALC'!$C$22:$U$53,P$1+2,FALSE)</f>
        <v>0</v>
      </c>
      <c r="Q176" s="19">
        <f>VLOOKUP($D176,'Team - Wins CALC'!$C$22:$U$53,Q$1+2,FALSE)</f>
        <v>0</v>
      </c>
      <c r="R176" s="19">
        <f>VLOOKUP($D176,'Team - Wins CALC'!$C$22:$U$53,R$1+2,FALSE)</f>
        <v>0</v>
      </c>
      <c r="S176" s="19">
        <f>VLOOKUP($D176,'Team - Wins CALC'!$C$22:$U$53,S$1+2,FALSE)</f>
        <v>0</v>
      </c>
      <c r="T176" s="19">
        <f>VLOOKUP($D176,'Team - Wins CALC'!$C$22:$U$53,T$1+2,FALSE)</f>
        <v>0</v>
      </c>
      <c r="U176" s="19">
        <f>VLOOKUP($D176,'Team - Wins CALC'!$C$22:$U$53,U$1+2,FALSE)</f>
        <v>0</v>
      </c>
      <c r="V176" s="22">
        <f t="shared" si="43"/>
        <v>1</v>
      </c>
    </row>
    <row r="177" spans="3:22" ht="13.5" thickBot="1">
      <c r="C177" s="11"/>
      <c r="D177" s="3" t="str">
        <f>VLOOKUP(C169,'Entries - DATA'!$A$4:$S$43,18)</f>
        <v>Jacksonville JAGUARS</v>
      </c>
      <c r="E177" s="19">
        <f>VLOOKUP($D177,'Team - Wins CALC'!$C$22:$U$53,E$1+2,FALSE)</f>
        <v>0</v>
      </c>
      <c r="F177" s="19">
        <f>VLOOKUP($D177,'Team - Wins CALC'!$C$22:$U$53,F$1+2,FALSE)</f>
        <v>0</v>
      </c>
      <c r="G177" s="19">
        <f>VLOOKUP($D177,'Team - Wins CALC'!$C$22:$U$53,G$1+2,FALSE)</f>
        <v>0</v>
      </c>
      <c r="H177" s="19">
        <f>VLOOKUP($D177,'Team - Wins CALC'!$C$22:$U$53,H$1+2,FALSE)</f>
        <v>0</v>
      </c>
      <c r="I177" s="19">
        <f>VLOOKUP($D177,'Team - Wins CALC'!$C$22:$U$53,I$1+2,FALSE)</f>
        <v>0</v>
      </c>
      <c r="J177" s="19">
        <f>VLOOKUP($D177,'Team - Wins CALC'!$C$22:$U$53,J$1+2,FALSE)</f>
        <v>0</v>
      </c>
      <c r="K177" s="19">
        <f>VLOOKUP($D177,'Team - Wins CALC'!$C$22:$U$53,K$1+2,FALSE)</f>
        <v>0</v>
      </c>
      <c r="L177" s="19">
        <f>VLOOKUP($D177,'Team - Wins CALC'!$C$22:$U$53,L$1+2,FALSE)</f>
        <v>0</v>
      </c>
      <c r="M177" s="19">
        <f>VLOOKUP($D177,'Team - Wins CALC'!$C$22:$U$53,M$1+2,FALSE)</f>
        <v>0</v>
      </c>
      <c r="N177" s="19">
        <f>VLOOKUP($D177,'Team - Wins CALC'!$C$22:$U$53,N$1+2,FALSE)</f>
        <v>0</v>
      </c>
      <c r="O177" s="19">
        <f>VLOOKUP($D177,'Team - Wins CALC'!$C$22:$U$53,O$1+2,FALSE)</f>
        <v>0</v>
      </c>
      <c r="P177" s="19">
        <f>VLOOKUP($D177,'Team - Wins CALC'!$C$22:$U$53,P$1+2,FALSE)</f>
        <v>0</v>
      </c>
      <c r="Q177" s="19">
        <f>VLOOKUP($D177,'Team - Wins CALC'!$C$22:$U$53,Q$1+2,FALSE)</f>
        <v>0</v>
      </c>
      <c r="R177" s="19">
        <f>VLOOKUP($D177,'Team - Wins CALC'!$C$22:$U$53,R$1+2,FALSE)</f>
        <v>0</v>
      </c>
      <c r="S177" s="19">
        <f>VLOOKUP($D177,'Team - Wins CALC'!$C$22:$U$53,S$1+2,FALSE)</f>
        <v>0</v>
      </c>
      <c r="T177" s="19">
        <f>VLOOKUP($D177,'Team - Wins CALC'!$C$22:$U$53,T$1+2,FALSE)</f>
        <v>0</v>
      </c>
      <c r="U177" s="19">
        <f>VLOOKUP($D177,'Team - Wins CALC'!$C$22:$U$53,U$1+2,FALSE)</f>
        <v>0</v>
      </c>
      <c r="V177" s="23">
        <f t="shared" si="43"/>
        <v>0</v>
      </c>
    </row>
    <row r="178" spans="3:41" ht="13.5" thickBot="1">
      <c r="C178" s="17"/>
      <c r="D178" s="18" t="s">
        <v>86</v>
      </c>
      <c r="E178" s="16">
        <f>SUM(E170:E177)</f>
        <v>4</v>
      </c>
      <c r="F178" s="13">
        <f aca="true" t="shared" si="44" ref="F178:U178">SUM(F170:F177)</f>
        <v>4</v>
      </c>
      <c r="G178" s="13">
        <f t="shared" si="44"/>
        <v>0</v>
      </c>
      <c r="H178" s="13">
        <f t="shared" si="44"/>
        <v>0</v>
      </c>
      <c r="I178" s="13">
        <f t="shared" si="44"/>
        <v>0</v>
      </c>
      <c r="J178" s="13">
        <f t="shared" si="44"/>
        <v>0</v>
      </c>
      <c r="K178" s="13">
        <f t="shared" si="44"/>
        <v>0</v>
      </c>
      <c r="L178" s="13">
        <f t="shared" si="44"/>
        <v>0</v>
      </c>
      <c r="M178" s="13">
        <f t="shared" si="44"/>
        <v>0</v>
      </c>
      <c r="N178" s="13">
        <f t="shared" si="44"/>
        <v>0</v>
      </c>
      <c r="O178" s="13">
        <f t="shared" si="44"/>
        <v>0</v>
      </c>
      <c r="P178" s="13">
        <f t="shared" si="44"/>
        <v>0</v>
      </c>
      <c r="Q178" s="13">
        <f t="shared" si="44"/>
        <v>0</v>
      </c>
      <c r="R178" s="13">
        <f t="shared" si="44"/>
        <v>0</v>
      </c>
      <c r="S178" s="13">
        <f t="shared" si="44"/>
        <v>0</v>
      </c>
      <c r="T178" s="13">
        <f t="shared" si="44"/>
        <v>0</v>
      </c>
      <c r="U178" s="14">
        <f t="shared" si="44"/>
        <v>0</v>
      </c>
      <c r="V178" s="24">
        <f t="shared" si="43"/>
        <v>8</v>
      </c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3:41" s="20" customFormat="1" ht="22.5" customHeight="1">
      <c r="C179" s="34" t="s">
        <v>87</v>
      </c>
      <c r="D179" s="31" t="str">
        <f>VLOOKUP(C169,'Entries - DATA'!$A$4:$S$43,19)</f>
        <v>Minnesota VIKINGS</v>
      </c>
      <c r="E179" s="35">
        <f>VLOOKUP($D179,'Team - Wins CALC'!$C$22:$U$53,E$1+2,FALSE)</f>
        <v>0</v>
      </c>
      <c r="F179" s="35">
        <f>VLOOKUP($D179,'Team - Wins CALC'!$C$22:$U$53,F$1+2,FALSE)</f>
        <v>0</v>
      </c>
      <c r="G179" s="35">
        <f>VLOOKUP($D179,'Team - Wins CALC'!$C$22:$U$53,G$1+2,FALSE)</f>
        <v>0</v>
      </c>
      <c r="H179" s="35">
        <f>VLOOKUP($D179,'Team - Wins CALC'!$C$22:$U$53,H$1+2,FALSE)</f>
        <v>0</v>
      </c>
      <c r="I179" s="35">
        <f>VLOOKUP($D179,'Team - Wins CALC'!$C$22:$U$53,I$1+2,FALSE)</f>
        <v>0</v>
      </c>
      <c r="J179" s="35">
        <f>VLOOKUP($D179,'Team - Wins CALC'!$C$22:$U$53,J$1+2,FALSE)</f>
        <v>0</v>
      </c>
      <c r="K179" s="35">
        <f>VLOOKUP($D179,'Team - Wins CALC'!$C$22:$U$53,K$1+2,FALSE)</f>
        <v>0</v>
      </c>
      <c r="L179" s="35">
        <f>VLOOKUP($D179,'Team - Wins CALC'!$C$22:$U$53,L$1+2,FALSE)</f>
        <v>0</v>
      </c>
      <c r="M179" s="35">
        <f>VLOOKUP($D179,'Team - Wins CALC'!$C$22:$U$53,M$1+2,FALSE)</f>
        <v>0</v>
      </c>
      <c r="N179" s="35">
        <f>VLOOKUP($D179,'Team - Wins CALC'!$C$22:$U$53,N$1+2,FALSE)</f>
        <v>0</v>
      </c>
      <c r="O179" s="35">
        <f>VLOOKUP($D179,'Team - Wins CALC'!$C$22:$U$53,O$1+2,FALSE)</f>
        <v>0</v>
      </c>
      <c r="P179" s="35">
        <f>VLOOKUP($D179,'Team - Wins CALC'!$C$22:$U$53,P$1+2,FALSE)</f>
        <v>0</v>
      </c>
      <c r="Q179" s="35">
        <f>VLOOKUP($D179,'Team - Wins CALC'!$C$22:$U$53,Q$1+2,FALSE)</f>
        <v>0</v>
      </c>
      <c r="R179" s="35">
        <f>VLOOKUP($D179,'Team - Wins CALC'!$C$22:$U$53,R$1+2,FALSE)</f>
        <v>0</v>
      </c>
      <c r="S179" s="35">
        <f>VLOOKUP($D179,'Team - Wins CALC'!$C$22:$U$53,S$1+2,FALSE)</f>
        <v>0</v>
      </c>
      <c r="T179" s="35">
        <f>VLOOKUP($D179,'Team - Wins CALC'!$C$22:$U$53,T$1+2,FALSE)</f>
        <v>0</v>
      </c>
      <c r="U179" s="35">
        <f>VLOOKUP($D179,'Team - Wins CALC'!$C$22:$U$53,U$1+2,FALSE)</f>
        <v>0</v>
      </c>
      <c r="V179" s="25">
        <f>SUM(E179:U179)</f>
        <v>0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24:41" ht="12.75">
      <c r="X180" s="1">
        <v>1</v>
      </c>
      <c r="Y180" s="1">
        <v>2</v>
      </c>
      <c r="Z180" s="1">
        <v>3</v>
      </c>
      <c r="AA180" s="1">
        <v>4</v>
      </c>
      <c r="AB180" s="1">
        <v>5</v>
      </c>
      <c r="AC180" s="1">
        <v>6</v>
      </c>
      <c r="AD180" s="1">
        <v>7</v>
      </c>
      <c r="AE180" s="1">
        <v>8</v>
      </c>
      <c r="AF180" s="1">
        <v>9</v>
      </c>
      <c r="AG180" s="1">
        <v>10</v>
      </c>
      <c r="AH180" s="1">
        <v>11</v>
      </c>
      <c r="AI180" s="1">
        <v>12</v>
      </c>
      <c r="AJ180" s="1">
        <v>13</v>
      </c>
      <c r="AK180" s="1">
        <v>14</v>
      </c>
      <c r="AL180" s="1">
        <v>15</v>
      </c>
      <c r="AM180" s="1">
        <v>16</v>
      </c>
      <c r="AN180" s="1">
        <v>17</v>
      </c>
      <c r="AO180" s="15" t="s">
        <v>92</v>
      </c>
    </row>
    <row r="181" spans="3:41" ht="13.5" thickBot="1">
      <c r="C181" t="str">
        <f ca="1">INDIRECT("'Entries - DATA'!"&amp;"A"&amp;A182+3)</f>
        <v>Ignacio</v>
      </c>
      <c r="E181" s="1">
        <v>1</v>
      </c>
      <c r="F181" s="1">
        <v>2</v>
      </c>
      <c r="G181" s="1">
        <v>3</v>
      </c>
      <c r="H181" s="1">
        <v>4</v>
      </c>
      <c r="I181" s="1">
        <v>5</v>
      </c>
      <c r="J181" s="1">
        <v>6</v>
      </c>
      <c r="K181" s="1">
        <v>7</v>
      </c>
      <c r="L181" s="1">
        <v>8</v>
      </c>
      <c r="M181" s="1">
        <v>9</v>
      </c>
      <c r="N181" s="1">
        <v>10</v>
      </c>
      <c r="O181" s="1">
        <v>11</v>
      </c>
      <c r="P181" s="1">
        <v>12</v>
      </c>
      <c r="Q181" s="1">
        <v>13</v>
      </c>
      <c r="R181" s="1">
        <v>14</v>
      </c>
      <c r="S181" s="1">
        <v>15</v>
      </c>
      <c r="T181" s="1">
        <v>16</v>
      </c>
      <c r="U181" s="1">
        <v>17</v>
      </c>
      <c r="V181" s="20" t="s">
        <v>88</v>
      </c>
      <c r="X181">
        <f aca="true" t="shared" si="45" ref="X181:AN181">+E190</f>
        <v>5</v>
      </c>
      <c r="Y181">
        <f t="shared" si="45"/>
        <v>3</v>
      </c>
      <c r="Z181">
        <f t="shared" si="45"/>
        <v>0</v>
      </c>
      <c r="AA181">
        <f t="shared" si="45"/>
        <v>0</v>
      </c>
      <c r="AB181">
        <f t="shared" si="45"/>
        <v>0</v>
      </c>
      <c r="AC181">
        <f t="shared" si="45"/>
        <v>0</v>
      </c>
      <c r="AD181">
        <f t="shared" si="45"/>
        <v>0</v>
      </c>
      <c r="AE181">
        <f t="shared" si="45"/>
        <v>0</v>
      </c>
      <c r="AF181">
        <f t="shared" si="45"/>
        <v>0</v>
      </c>
      <c r="AG181">
        <f t="shared" si="45"/>
        <v>0</v>
      </c>
      <c r="AH181">
        <f t="shared" si="45"/>
        <v>0</v>
      </c>
      <c r="AI181">
        <f t="shared" si="45"/>
        <v>0</v>
      </c>
      <c r="AJ181">
        <f t="shared" si="45"/>
        <v>0</v>
      </c>
      <c r="AK181">
        <f t="shared" si="45"/>
        <v>0</v>
      </c>
      <c r="AL181">
        <f t="shared" si="45"/>
        <v>0</v>
      </c>
      <c r="AM181">
        <f t="shared" si="45"/>
        <v>0</v>
      </c>
      <c r="AN181">
        <f t="shared" si="45"/>
        <v>0</v>
      </c>
      <c r="AO181">
        <f>+V191</f>
        <v>2</v>
      </c>
    </row>
    <row r="182" spans="1:22" ht="12.75">
      <c r="A182">
        <f>+SUM(A169:A181)+1</f>
        <v>16</v>
      </c>
      <c r="C182" s="9" t="s">
        <v>4</v>
      </c>
      <c r="D182" s="3" t="str">
        <f>VLOOKUP(C181,'Entries - DATA'!$A$4:$S$43,11)</f>
        <v>Seattle SEAHAWKS</v>
      </c>
      <c r="E182" s="19">
        <f>VLOOKUP($D182,'Team - Wins CALC'!$C$22:$U$53,E$1+2,FALSE)</f>
        <v>0</v>
      </c>
      <c r="F182" s="19">
        <f>VLOOKUP($D182,'Team - Wins CALC'!$C$22:$U$53,F$1+2,FALSE)</f>
        <v>0</v>
      </c>
      <c r="G182" s="19">
        <f>VLOOKUP($D182,'Team - Wins CALC'!$C$22:$U$53,G$1+2,FALSE)</f>
        <v>0</v>
      </c>
      <c r="H182" s="19">
        <f>VLOOKUP($D182,'Team - Wins CALC'!$C$22:$U$53,H$1+2,FALSE)</f>
        <v>0</v>
      </c>
      <c r="I182" s="19">
        <f>VLOOKUP($D182,'Team - Wins CALC'!$C$22:$U$53,I$1+2,FALSE)</f>
        <v>0</v>
      </c>
      <c r="J182" s="19">
        <f>VLOOKUP($D182,'Team - Wins CALC'!$C$22:$U$53,J$1+2,FALSE)</f>
        <v>0</v>
      </c>
      <c r="K182" s="19">
        <f>VLOOKUP($D182,'Team - Wins CALC'!$C$22:$U$53,K$1+2,FALSE)</f>
        <v>0</v>
      </c>
      <c r="L182" s="19">
        <f>VLOOKUP($D182,'Team - Wins CALC'!$C$22:$U$53,L$1+2,FALSE)</f>
        <v>0</v>
      </c>
      <c r="M182" s="19">
        <f>VLOOKUP($D182,'Team - Wins CALC'!$C$22:$U$53,M$1+2,FALSE)</f>
        <v>0</v>
      </c>
      <c r="N182" s="19">
        <f>VLOOKUP($D182,'Team - Wins CALC'!$C$22:$U$53,N$1+2,FALSE)</f>
        <v>0</v>
      </c>
      <c r="O182" s="19">
        <f>VLOOKUP($D182,'Team - Wins CALC'!$C$22:$U$53,O$1+2,FALSE)</f>
        <v>0</v>
      </c>
      <c r="P182" s="19">
        <f>VLOOKUP($D182,'Team - Wins CALC'!$C$22:$U$53,P$1+2,FALSE)</f>
        <v>0</v>
      </c>
      <c r="Q182" s="19">
        <f>VLOOKUP($D182,'Team - Wins CALC'!$C$22:$U$53,Q$1+2,FALSE)</f>
        <v>0</v>
      </c>
      <c r="R182" s="19">
        <f>VLOOKUP($D182,'Team - Wins CALC'!$C$22:$U$53,R$1+2,FALSE)</f>
        <v>0</v>
      </c>
      <c r="S182" s="19">
        <f>VLOOKUP($D182,'Team - Wins CALC'!$C$22:$U$53,S$1+2,FALSE)</f>
        <v>0</v>
      </c>
      <c r="T182" s="19">
        <f>VLOOKUP($D182,'Team - Wins CALC'!$C$22:$U$53,T$1+2,FALSE)</f>
        <v>0</v>
      </c>
      <c r="U182" s="19">
        <f>VLOOKUP($D182,'Team - Wins CALC'!$C$22:$U$53,U$1+2,FALSE)</f>
        <v>0</v>
      </c>
      <c r="V182" s="21">
        <f>SUM(E182:U182)</f>
        <v>0</v>
      </c>
    </row>
    <row r="183" spans="3:22" ht="12.75">
      <c r="C183" s="10"/>
      <c r="D183" s="3" t="str">
        <f>VLOOKUP(C181,'Entries - DATA'!$A$4:$S$43,12)</f>
        <v>Philadelphia EAGLES</v>
      </c>
      <c r="E183" s="19">
        <f>VLOOKUP($D183,'Team - Wins CALC'!$C$22:$U$53,E$1+2,FALSE)</f>
        <v>1</v>
      </c>
      <c r="F183" s="19">
        <f>VLOOKUP($D183,'Team - Wins CALC'!$C$22:$U$53,F$1+2,FALSE)</f>
        <v>0</v>
      </c>
      <c r="G183" s="19">
        <f>VLOOKUP($D183,'Team - Wins CALC'!$C$22:$U$53,G$1+2,FALSE)</f>
        <v>0</v>
      </c>
      <c r="H183" s="19">
        <f>VLOOKUP($D183,'Team - Wins CALC'!$C$22:$U$53,H$1+2,FALSE)</f>
        <v>0</v>
      </c>
      <c r="I183" s="19">
        <f>VLOOKUP($D183,'Team - Wins CALC'!$C$22:$U$53,I$1+2,FALSE)</f>
        <v>0</v>
      </c>
      <c r="J183" s="19">
        <f>VLOOKUP($D183,'Team - Wins CALC'!$C$22:$U$53,J$1+2,FALSE)</f>
        <v>0</v>
      </c>
      <c r="K183" s="19">
        <f>VLOOKUP($D183,'Team - Wins CALC'!$C$22:$U$53,K$1+2,FALSE)</f>
        <v>0</v>
      </c>
      <c r="L183" s="19">
        <f>VLOOKUP($D183,'Team - Wins CALC'!$C$22:$U$53,L$1+2,FALSE)</f>
        <v>0</v>
      </c>
      <c r="M183" s="19">
        <f>VLOOKUP($D183,'Team - Wins CALC'!$C$22:$U$53,M$1+2,FALSE)</f>
        <v>0</v>
      </c>
      <c r="N183" s="19">
        <f>VLOOKUP($D183,'Team - Wins CALC'!$C$22:$U$53,N$1+2,FALSE)</f>
        <v>0</v>
      </c>
      <c r="O183" s="19">
        <f>VLOOKUP($D183,'Team - Wins CALC'!$C$22:$U$53,O$1+2,FALSE)</f>
        <v>0</v>
      </c>
      <c r="P183" s="19">
        <f>VLOOKUP($D183,'Team - Wins CALC'!$C$22:$U$53,P$1+2,FALSE)</f>
        <v>0</v>
      </c>
      <c r="Q183" s="19">
        <f>VLOOKUP($D183,'Team - Wins CALC'!$C$22:$U$53,Q$1+2,FALSE)</f>
        <v>0</v>
      </c>
      <c r="R183" s="19">
        <f>VLOOKUP($D183,'Team - Wins CALC'!$C$22:$U$53,R$1+2,FALSE)</f>
        <v>0</v>
      </c>
      <c r="S183" s="19">
        <f>VLOOKUP($D183,'Team - Wins CALC'!$C$22:$U$53,S$1+2,FALSE)</f>
        <v>0</v>
      </c>
      <c r="T183" s="19">
        <f>VLOOKUP($D183,'Team - Wins CALC'!$C$22:$U$53,T$1+2,FALSE)</f>
        <v>0</v>
      </c>
      <c r="U183" s="19">
        <f>VLOOKUP($D183,'Team - Wins CALC'!$C$22:$U$53,U$1+2,FALSE)</f>
        <v>0</v>
      </c>
      <c r="V183" s="22">
        <f aca="true" t="shared" si="46" ref="V183:V190">SUM(E183:U183)</f>
        <v>1</v>
      </c>
    </row>
    <row r="184" spans="1:22" ht="12.75">
      <c r="A184" s="15"/>
      <c r="C184" s="10"/>
      <c r="D184" s="3" t="str">
        <f>VLOOKUP(C181,'Entries - DATA'!$A$4:$S$43,13)</f>
        <v>Chicago BEARS</v>
      </c>
      <c r="E184" s="19">
        <f>VLOOKUP($D184,'Team - Wins CALC'!$C$22:$U$53,E$1+2,FALSE)</f>
        <v>1</v>
      </c>
      <c r="F184" s="19">
        <f>VLOOKUP($D184,'Team - Wins CALC'!$C$22:$U$53,F$1+2,FALSE)</f>
        <v>0</v>
      </c>
      <c r="G184" s="19">
        <f>VLOOKUP($D184,'Team - Wins CALC'!$C$22:$U$53,G$1+2,FALSE)</f>
        <v>0</v>
      </c>
      <c r="H184" s="19">
        <f>VLOOKUP($D184,'Team - Wins CALC'!$C$22:$U$53,H$1+2,FALSE)</f>
        <v>0</v>
      </c>
      <c r="I184" s="19">
        <f>VLOOKUP($D184,'Team - Wins CALC'!$C$22:$U$53,I$1+2,FALSE)</f>
        <v>0</v>
      </c>
      <c r="J184" s="19">
        <f>VLOOKUP($D184,'Team - Wins CALC'!$C$22:$U$53,J$1+2,FALSE)</f>
        <v>0</v>
      </c>
      <c r="K184" s="19">
        <f>VLOOKUP($D184,'Team - Wins CALC'!$C$22:$U$53,K$1+2,FALSE)</f>
        <v>0</v>
      </c>
      <c r="L184" s="19">
        <f>VLOOKUP($D184,'Team - Wins CALC'!$C$22:$U$53,L$1+2,FALSE)</f>
        <v>0</v>
      </c>
      <c r="M184" s="19">
        <f>VLOOKUP($D184,'Team - Wins CALC'!$C$22:$U$53,M$1+2,FALSE)</f>
        <v>0</v>
      </c>
      <c r="N184" s="19">
        <f>VLOOKUP($D184,'Team - Wins CALC'!$C$22:$U$53,N$1+2,FALSE)</f>
        <v>0</v>
      </c>
      <c r="O184" s="19">
        <f>VLOOKUP($D184,'Team - Wins CALC'!$C$22:$U$53,O$1+2,FALSE)</f>
        <v>0</v>
      </c>
      <c r="P184" s="19">
        <f>VLOOKUP($D184,'Team - Wins CALC'!$C$22:$U$53,P$1+2,FALSE)</f>
        <v>0</v>
      </c>
      <c r="Q184" s="19">
        <f>VLOOKUP($D184,'Team - Wins CALC'!$C$22:$U$53,Q$1+2,FALSE)</f>
        <v>0</v>
      </c>
      <c r="R184" s="19">
        <f>VLOOKUP($D184,'Team - Wins CALC'!$C$22:$U$53,R$1+2,FALSE)</f>
        <v>0</v>
      </c>
      <c r="S184" s="19">
        <f>VLOOKUP($D184,'Team - Wins CALC'!$C$22:$U$53,S$1+2,FALSE)</f>
        <v>0</v>
      </c>
      <c r="T184" s="19">
        <f>VLOOKUP($D184,'Team - Wins CALC'!$C$22:$U$53,T$1+2,FALSE)</f>
        <v>0</v>
      </c>
      <c r="U184" s="19">
        <f>VLOOKUP($D184,'Team - Wins CALC'!$C$22:$U$53,U$1+2,FALSE)</f>
        <v>0</v>
      </c>
      <c r="V184" s="22">
        <f t="shared" si="46"/>
        <v>1</v>
      </c>
    </row>
    <row r="185" spans="3:22" ht="12.75">
      <c r="C185" s="11"/>
      <c r="D185" s="3" t="str">
        <f>VLOOKUP(C181,'Entries - DATA'!$A$4:$S$43,14)</f>
        <v>New Orleans SAINTS</v>
      </c>
      <c r="E185" s="19">
        <f>VLOOKUP($D185,'Team - Wins CALC'!$C$22:$U$53,E$1+2,FALSE)</f>
        <v>1</v>
      </c>
      <c r="F185" s="19">
        <f>VLOOKUP($D185,'Team - Wins CALC'!$C$22:$U$53,F$1+2,FALSE)</f>
        <v>0</v>
      </c>
      <c r="G185" s="19">
        <f>VLOOKUP($D185,'Team - Wins CALC'!$C$22:$U$53,G$1+2,FALSE)</f>
        <v>0</v>
      </c>
      <c r="H185" s="19">
        <f>VLOOKUP($D185,'Team - Wins CALC'!$C$22:$U$53,H$1+2,FALSE)</f>
        <v>0</v>
      </c>
      <c r="I185" s="19">
        <f>VLOOKUP($D185,'Team - Wins CALC'!$C$22:$U$53,I$1+2,FALSE)</f>
        <v>0</v>
      </c>
      <c r="J185" s="19">
        <f>VLOOKUP($D185,'Team - Wins CALC'!$C$22:$U$53,J$1+2,FALSE)</f>
        <v>0</v>
      </c>
      <c r="K185" s="19">
        <f>VLOOKUP($D185,'Team - Wins CALC'!$C$22:$U$53,K$1+2,FALSE)</f>
        <v>0</v>
      </c>
      <c r="L185" s="19">
        <f>VLOOKUP($D185,'Team - Wins CALC'!$C$22:$U$53,L$1+2,FALSE)</f>
        <v>0</v>
      </c>
      <c r="M185" s="19">
        <f>VLOOKUP($D185,'Team - Wins CALC'!$C$22:$U$53,M$1+2,FALSE)</f>
        <v>0</v>
      </c>
      <c r="N185" s="19">
        <f>VLOOKUP($D185,'Team - Wins CALC'!$C$22:$U$53,N$1+2,FALSE)</f>
        <v>0</v>
      </c>
      <c r="O185" s="19">
        <f>VLOOKUP($D185,'Team - Wins CALC'!$C$22:$U$53,O$1+2,FALSE)</f>
        <v>0</v>
      </c>
      <c r="P185" s="19">
        <f>VLOOKUP($D185,'Team - Wins CALC'!$C$22:$U$53,P$1+2,FALSE)</f>
        <v>0</v>
      </c>
      <c r="Q185" s="19">
        <f>VLOOKUP($D185,'Team - Wins CALC'!$C$22:$U$53,Q$1+2,FALSE)</f>
        <v>0</v>
      </c>
      <c r="R185" s="19">
        <f>VLOOKUP($D185,'Team - Wins CALC'!$C$22:$U$53,R$1+2,FALSE)</f>
        <v>0</v>
      </c>
      <c r="S185" s="19">
        <f>VLOOKUP($D185,'Team - Wins CALC'!$C$22:$U$53,S$1+2,FALSE)</f>
        <v>0</v>
      </c>
      <c r="T185" s="19">
        <f>VLOOKUP($D185,'Team - Wins CALC'!$C$22:$U$53,T$1+2,FALSE)</f>
        <v>0</v>
      </c>
      <c r="U185" s="19">
        <f>VLOOKUP($D185,'Team - Wins CALC'!$C$22:$U$53,U$1+2,FALSE)</f>
        <v>0</v>
      </c>
      <c r="V185" s="22">
        <f t="shared" si="46"/>
        <v>1</v>
      </c>
    </row>
    <row r="186" spans="3:22" ht="12.75">
      <c r="C186" s="9" t="s">
        <v>6</v>
      </c>
      <c r="D186" s="3" t="str">
        <f>VLOOKUP(C181,'Entries - DATA'!$A$4:$S$43,15)</f>
        <v>Denver BRONCOS</v>
      </c>
      <c r="E186" s="19">
        <f>VLOOKUP($D186,'Team - Wins CALC'!$C$22:$U$53,E$1+2,FALSE)</f>
        <v>1</v>
      </c>
      <c r="F186" s="19">
        <f>VLOOKUP($D186,'Team - Wins CALC'!$C$22:$U$53,F$1+2,FALSE)</f>
        <v>1</v>
      </c>
      <c r="G186" s="19">
        <f>VLOOKUP($D186,'Team - Wins CALC'!$C$22:$U$53,G$1+2,FALSE)</f>
        <v>0</v>
      </c>
      <c r="H186" s="19">
        <f>VLOOKUP($D186,'Team - Wins CALC'!$C$22:$U$53,H$1+2,FALSE)</f>
        <v>0</v>
      </c>
      <c r="I186" s="19">
        <f>VLOOKUP($D186,'Team - Wins CALC'!$C$22:$U$53,I$1+2,FALSE)</f>
        <v>0</v>
      </c>
      <c r="J186" s="19">
        <f>VLOOKUP($D186,'Team - Wins CALC'!$C$22:$U$53,J$1+2,FALSE)</f>
        <v>0</v>
      </c>
      <c r="K186" s="19">
        <f>VLOOKUP($D186,'Team - Wins CALC'!$C$22:$U$53,K$1+2,FALSE)</f>
        <v>0</v>
      </c>
      <c r="L186" s="19">
        <f>VLOOKUP($D186,'Team - Wins CALC'!$C$22:$U$53,L$1+2,FALSE)</f>
        <v>0</v>
      </c>
      <c r="M186" s="19">
        <f>VLOOKUP($D186,'Team - Wins CALC'!$C$22:$U$53,M$1+2,FALSE)</f>
        <v>0</v>
      </c>
      <c r="N186" s="19">
        <f>VLOOKUP($D186,'Team - Wins CALC'!$C$22:$U$53,N$1+2,FALSE)</f>
        <v>0</v>
      </c>
      <c r="O186" s="19">
        <f>VLOOKUP($D186,'Team - Wins CALC'!$C$22:$U$53,O$1+2,FALSE)</f>
        <v>0</v>
      </c>
      <c r="P186" s="19">
        <f>VLOOKUP($D186,'Team - Wins CALC'!$C$22:$U$53,P$1+2,FALSE)</f>
        <v>0</v>
      </c>
      <c r="Q186" s="19">
        <f>VLOOKUP($D186,'Team - Wins CALC'!$C$22:$U$53,Q$1+2,FALSE)</f>
        <v>0</v>
      </c>
      <c r="R186" s="19">
        <f>VLOOKUP($D186,'Team - Wins CALC'!$C$22:$U$53,R$1+2,FALSE)</f>
        <v>0</v>
      </c>
      <c r="S186" s="19">
        <f>VLOOKUP($D186,'Team - Wins CALC'!$C$22:$U$53,S$1+2,FALSE)</f>
        <v>0</v>
      </c>
      <c r="T186" s="19">
        <f>VLOOKUP($D186,'Team - Wins CALC'!$C$22:$U$53,T$1+2,FALSE)</f>
        <v>0</v>
      </c>
      <c r="U186" s="19">
        <f>VLOOKUP($D186,'Team - Wins CALC'!$C$22:$U$53,U$1+2,FALSE)</f>
        <v>0</v>
      </c>
      <c r="V186" s="22">
        <f t="shared" si="46"/>
        <v>2</v>
      </c>
    </row>
    <row r="187" spans="3:22" ht="12.75">
      <c r="C187" s="10"/>
      <c r="D187" s="3" t="str">
        <f>VLOOKUP(C181,'Entries - DATA'!$A$4:$S$43,16)</f>
        <v>Miami DOLPHINS</v>
      </c>
      <c r="E187" s="19">
        <f>VLOOKUP($D187,'Team - Wins CALC'!$C$22:$U$53,E$1+2,FALSE)</f>
        <v>0</v>
      </c>
      <c r="F187" s="19">
        <f>VLOOKUP($D187,'Team - Wins CALC'!$C$22:$U$53,F$1+2,FALSE)</f>
        <v>0</v>
      </c>
      <c r="G187" s="19">
        <f>VLOOKUP($D187,'Team - Wins CALC'!$C$22:$U$53,G$1+2,FALSE)</f>
        <v>0</v>
      </c>
      <c r="H187" s="19">
        <f>VLOOKUP($D187,'Team - Wins CALC'!$C$22:$U$53,H$1+2,FALSE)</f>
        <v>0</v>
      </c>
      <c r="I187" s="19">
        <f>VLOOKUP($D187,'Team - Wins CALC'!$C$22:$U$53,I$1+2,FALSE)</f>
        <v>0</v>
      </c>
      <c r="J187" s="19">
        <f>VLOOKUP($D187,'Team - Wins CALC'!$C$22:$U$53,J$1+2,FALSE)</f>
        <v>0</v>
      </c>
      <c r="K187" s="19">
        <f>VLOOKUP($D187,'Team - Wins CALC'!$C$22:$U$53,K$1+2,FALSE)</f>
        <v>0</v>
      </c>
      <c r="L187" s="19">
        <f>VLOOKUP($D187,'Team - Wins CALC'!$C$22:$U$53,L$1+2,FALSE)</f>
        <v>0</v>
      </c>
      <c r="M187" s="19">
        <f>VLOOKUP($D187,'Team - Wins CALC'!$C$22:$U$53,M$1+2,FALSE)</f>
        <v>0</v>
      </c>
      <c r="N187" s="19">
        <f>VLOOKUP($D187,'Team - Wins CALC'!$C$22:$U$53,N$1+2,FALSE)</f>
        <v>0</v>
      </c>
      <c r="O187" s="19">
        <f>VLOOKUP($D187,'Team - Wins CALC'!$C$22:$U$53,O$1+2,FALSE)</f>
        <v>0</v>
      </c>
      <c r="P187" s="19">
        <f>VLOOKUP($D187,'Team - Wins CALC'!$C$22:$U$53,P$1+2,FALSE)</f>
        <v>0</v>
      </c>
      <c r="Q187" s="19">
        <f>VLOOKUP($D187,'Team - Wins CALC'!$C$22:$U$53,Q$1+2,FALSE)</f>
        <v>0</v>
      </c>
      <c r="R187" s="19">
        <f>VLOOKUP($D187,'Team - Wins CALC'!$C$22:$U$53,R$1+2,FALSE)</f>
        <v>0</v>
      </c>
      <c r="S187" s="19">
        <f>VLOOKUP($D187,'Team - Wins CALC'!$C$22:$U$53,S$1+2,FALSE)</f>
        <v>0</v>
      </c>
      <c r="T187" s="19">
        <f>VLOOKUP($D187,'Team - Wins CALC'!$C$22:$U$53,T$1+2,FALSE)</f>
        <v>0</v>
      </c>
      <c r="U187" s="19">
        <f>VLOOKUP($D187,'Team - Wins CALC'!$C$22:$U$53,U$1+2,FALSE)</f>
        <v>0</v>
      </c>
      <c r="V187" s="22">
        <f t="shared" si="46"/>
        <v>0</v>
      </c>
    </row>
    <row r="188" spans="3:22" ht="12.75">
      <c r="C188" s="10"/>
      <c r="D188" s="3" t="str">
        <f>VLOOKUP(C181,'Entries - DATA'!$A$4:$S$43,17)</f>
        <v>Pittsburgh STEELERS</v>
      </c>
      <c r="E188" s="19">
        <f>VLOOKUP($D188,'Team - Wins CALC'!$C$22:$U$53,E$1+2,FALSE)</f>
        <v>1</v>
      </c>
      <c r="F188" s="19">
        <f>VLOOKUP($D188,'Team - Wins CALC'!$C$22:$U$53,F$1+2,FALSE)</f>
        <v>1</v>
      </c>
      <c r="G188" s="19">
        <f>VLOOKUP($D188,'Team - Wins CALC'!$C$22:$U$53,G$1+2,FALSE)</f>
        <v>0</v>
      </c>
      <c r="H188" s="19">
        <f>VLOOKUP($D188,'Team - Wins CALC'!$C$22:$U$53,H$1+2,FALSE)</f>
        <v>0</v>
      </c>
      <c r="I188" s="19">
        <f>VLOOKUP($D188,'Team - Wins CALC'!$C$22:$U$53,I$1+2,FALSE)</f>
        <v>0</v>
      </c>
      <c r="J188" s="19">
        <f>VLOOKUP($D188,'Team - Wins CALC'!$C$22:$U$53,J$1+2,FALSE)</f>
        <v>0</v>
      </c>
      <c r="K188" s="19">
        <f>VLOOKUP($D188,'Team - Wins CALC'!$C$22:$U$53,K$1+2,FALSE)</f>
        <v>0</v>
      </c>
      <c r="L188" s="19">
        <f>VLOOKUP($D188,'Team - Wins CALC'!$C$22:$U$53,L$1+2,FALSE)</f>
        <v>0</v>
      </c>
      <c r="M188" s="19">
        <f>VLOOKUP($D188,'Team - Wins CALC'!$C$22:$U$53,M$1+2,FALSE)</f>
        <v>0</v>
      </c>
      <c r="N188" s="19">
        <f>VLOOKUP($D188,'Team - Wins CALC'!$C$22:$U$53,N$1+2,FALSE)</f>
        <v>0</v>
      </c>
      <c r="O188" s="19">
        <f>VLOOKUP($D188,'Team - Wins CALC'!$C$22:$U$53,O$1+2,FALSE)</f>
        <v>0</v>
      </c>
      <c r="P188" s="19">
        <f>VLOOKUP($D188,'Team - Wins CALC'!$C$22:$U$53,P$1+2,FALSE)</f>
        <v>0</v>
      </c>
      <c r="Q188" s="19">
        <f>VLOOKUP($D188,'Team - Wins CALC'!$C$22:$U$53,Q$1+2,FALSE)</f>
        <v>0</v>
      </c>
      <c r="R188" s="19">
        <f>VLOOKUP($D188,'Team - Wins CALC'!$C$22:$U$53,R$1+2,FALSE)</f>
        <v>0</v>
      </c>
      <c r="S188" s="19">
        <f>VLOOKUP($D188,'Team - Wins CALC'!$C$22:$U$53,S$1+2,FALSE)</f>
        <v>0</v>
      </c>
      <c r="T188" s="19">
        <f>VLOOKUP($D188,'Team - Wins CALC'!$C$22:$U$53,T$1+2,FALSE)</f>
        <v>0</v>
      </c>
      <c r="U188" s="19">
        <f>VLOOKUP($D188,'Team - Wins CALC'!$C$22:$U$53,U$1+2,FALSE)</f>
        <v>0</v>
      </c>
      <c r="V188" s="22">
        <f t="shared" si="46"/>
        <v>2</v>
      </c>
    </row>
    <row r="189" spans="3:22" ht="13.5" thickBot="1">
      <c r="C189" s="11"/>
      <c r="D189" s="3" t="str">
        <f>VLOOKUP(C181,'Entries - DATA'!$A$4:$S$43,18)</f>
        <v>Indianapolis COLTS</v>
      </c>
      <c r="E189" s="19">
        <f>VLOOKUP($D189,'Team - Wins CALC'!$C$22:$U$53,E$1+2,FALSE)</f>
        <v>0</v>
      </c>
      <c r="F189" s="19">
        <f>VLOOKUP($D189,'Team - Wins CALC'!$C$22:$U$53,F$1+2,FALSE)</f>
        <v>1</v>
      </c>
      <c r="G189" s="19">
        <f>VLOOKUP($D189,'Team - Wins CALC'!$C$22:$U$53,G$1+2,FALSE)</f>
        <v>0</v>
      </c>
      <c r="H189" s="19">
        <f>VLOOKUP($D189,'Team - Wins CALC'!$C$22:$U$53,H$1+2,FALSE)</f>
        <v>0</v>
      </c>
      <c r="I189" s="19">
        <f>VLOOKUP($D189,'Team - Wins CALC'!$C$22:$U$53,I$1+2,FALSE)</f>
        <v>0</v>
      </c>
      <c r="J189" s="19">
        <f>VLOOKUP($D189,'Team - Wins CALC'!$C$22:$U$53,J$1+2,FALSE)</f>
        <v>0</v>
      </c>
      <c r="K189" s="19">
        <f>VLOOKUP($D189,'Team - Wins CALC'!$C$22:$U$53,K$1+2,FALSE)</f>
        <v>0</v>
      </c>
      <c r="L189" s="19">
        <f>VLOOKUP($D189,'Team - Wins CALC'!$C$22:$U$53,L$1+2,FALSE)</f>
        <v>0</v>
      </c>
      <c r="M189" s="19">
        <f>VLOOKUP($D189,'Team - Wins CALC'!$C$22:$U$53,M$1+2,FALSE)</f>
        <v>0</v>
      </c>
      <c r="N189" s="19">
        <f>VLOOKUP($D189,'Team - Wins CALC'!$C$22:$U$53,N$1+2,FALSE)</f>
        <v>0</v>
      </c>
      <c r="O189" s="19">
        <f>VLOOKUP($D189,'Team - Wins CALC'!$C$22:$U$53,O$1+2,FALSE)</f>
        <v>0</v>
      </c>
      <c r="P189" s="19">
        <f>VLOOKUP($D189,'Team - Wins CALC'!$C$22:$U$53,P$1+2,FALSE)</f>
        <v>0</v>
      </c>
      <c r="Q189" s="19">
        <f>VLOOKUP($D189,'Team - Wins CALC'!$C$22:$U$53,Q$1+2,FALSE)</f>
        <v>0</v>
      </c>
      <c r="R189" s="19">
        <f>VLOOKUP($D189,'Team - Wins CALC'!$C$22:$U$53,R$1+2,FALSE)</f>
        <v>0</v>
      </c>
      <c r="S189" s="19">
        <f>VLOOKUP($D189,'Team - Wins CALC'!$C$22:$U$53,S$1+2,FALSE)</f>
        <v>0</v>
      </c>
      <c r="T189" s="19">
        <f>VLOOKUP($D189,'Team - Wins CALC'!$C$22:$U$53,T$1+2,FALSE)</f>
        <v>0</v>
      </c>
      <c r="U189" s="19">
        <f>VLOOKUP($D189,'Team - Wins CALC'!$C$22:$U$53,U$1+2,FALSE)</f>
        <v>0</v>
      </c>
      <c r="V189" s="23">
        <f t="shared" si="46"/>
        <v>1</v>
      </c>
    </row>
    <row r="190" spans="3:41" ht="13.5" thickBot="1">
      <c r="C190" s="17"/>
      <c r="D190" s="18" t="s">
        <v>86</v>
      </c>
      <c r="E190" s="16">
        <f>SUM(E182:E189)</f>
        <v>5</v>
      </c>
      <c r="F190" s="13">
        <f aca="true" t="shared" si="47" ref="F190:U190">SUM(F182:F189)</f>
        <v>3</v>
      </c>
      <c r="G190" s="13">
        <f t="shared" si="47"/>
        <v>0</v>
      </c>
      <c r="H190" s="13">
        <f t="shared" si="47"/>
        <v>0</v>
      </c>
      <c r="I190" s="13">
        <f t="shared" si="47"/>
        <v>0</v>
      </c>
      <c r="J190" s="13">
        <f t="shared" si="47"/>
        <v>0</v>
      </c>
      <c r="K190" s="13">
        <f t="shared" si="47"/>
        <v>0</v>
      </c>
      <c r="L190" s="13">
        <f t="shared" si="47"/>
        <v>0</v>
      </c>
      <c r="M190" s="13">
        <f t="shared" si="47"/>
        <v>0</v>
      </c>
      <c r="N190" s="13">
        <f t="shared" si="47"/>
        <v>0</v>
      </c>
      <c r="O190" s="13">
        <f t="shared" si="47"/>
        <v>0</v>
      </c>
      <c r="P190" s="13">
        <f t="shared" si="47"/>
        <v>0</v>
      </c>
      <c r="Q190" s="13">
        <f t="shared" si="47"/>
        <v>0</v>
      </c>
      <c r="R190" s="13">
        <f t="shared" si="47"/>
        <v>0</v>
      </c>
      <c r="S190" s="13">
        <f t="shared" si="47"/>
        <v>0</v>
      </c>
      <c r="T190" s="13">
        <f t="shared" si="47"/>
        <v>0</v>
      </c>
      <c r="U190" s="14">
        <f t="shared" si="47"/>
        <v>0</v>
      </c>
      <c r="V190" s="24">
        <f t="shared" si="46"/>
        <v>8</v>
      </c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3:41" s="20" customFormat="1" ht="22.5" customHeight="1">
      <c r="C191" s="34" t="s">
        <v>87</v>
      </c>
      <c r="D191" s="31" t="str">
        <f>VLOOKUP(C181,'Entries - DATA'!$A$4:$S$43,19)</f>
        <v>Dallas COWBOYS</v>
      </c>
      <c r="E191" s="35">
        <f>VLOOKUP($D191,'Team - Wins CALC'!$C$22:$U$53,E$1+2,FALSE)</f>
        <v>1</v>
      </c>
      <c r="F191" s="35">
        <f>VLOOKUP($D191,'Team - Wins CALC'!$C$22:$U$53,F$1+2,FALSE)</f>
        <v>1</v>
      </c>
      <c r="G191" s="35">
        <f>VLOOKUP($D191,'Team - Wins CALC'!$C$22:$U$53,G$1+2,FALSE)</f>
        <v>0</v>
      </c>
      <c r="H191" s="35">
        <f>VLOOKUP($D191,'Team - Wins CALC'!$C$22:$U$53,H$1+2,FALSE)</f>
        <v>0</v>
      </c>
      <c r="I191" s="35">
        <f>VLOOKUP($D191,'Team - Wins CALC'!$C$22:$U$53,I$1+2,FALSE)</f>
        <v>0</v>
      </c>
      <c r="J191" s="35">
        <f>VLOOKUP($D191,'Team - Wins CALC'!$C$22:$U$53,J$1+2,FALSE)</f>
        <v>0</v>
      </c>
      <c r="K191" s="35">
        <f>VLOOKUP($D191,'Team - Wins CALC'!$C$22:$U$53,K$1+2,FALSE)</f>
        <v>0</v>
      </c>
      <c r="L191" s="35">
        <f>VLOOKUP($D191,'Team - Wins CALC'!$C$22:$U$53,L$1+2,FALSE)</f>
        <v>0</v>
      </c>
      <c r="M191" s="35">
        <f>VLOOKUP($D191,'Team - Wins CALC'!$C$22:$U$53,M$1+2,FALSE)</f>
        <v>0</v>
      </c>
      <c r="N191" s="35">
        <f>VLOOKUP($D191,'Team - Wins CALC'!$C$22:$U$53,N$1+2,FALSE)</f>
        <v>0</v>
      </c>
      <c r="O191" s="35">
        <f>VLOOKUP($D191,'Team - Wins CALC'!$C$22:$U$53,O$1+2,FALSE)</f>
        <v>0</v>
      </c>
      <c r="P191" s="35">
        <f>VLOOKUP($D191,'Team - Wins CALC'!$C$22:$U$53,P$1+2,FALSE)</f>
        <v>0</v>
      </c>
      <c r="Q191" s="35">
        <f>VLOOKUP($D191,'Team - Wins CALC'!$C$22:$U$53,Q$1+2,FALSE)</f>
        <v>0</v>
      </c>
      <c r="R191" s="35">
        <f>VLOOKUP($D191,'Team - Wins CALC'!$C$22:$U$53,R$1+2,FALSE)</f>
        <v>0</v>
      </c>
      <c r="S191" s="35">
        <f>VLOOKUP($D191,'Team - Wins CALC'!$C$22:$U$53,S$1+2,FALSE)</f>
        <v>0</v>
      </c>
      <c r="T191" s="35">
        <f>VLOOKUP($D191,'Team - Wins CALC'!$C$22:$U$53,T$1+2,FALSE)</f>
        <v>0</v>
      </c>
      <c r="U191" s="35">
        <f>VLOOKUP($D191,'Team - Wins CALC'!$C$22:$U$53,U$1+2,FALSE)</f>
        <v>0</v>
      </c>
      <c r="V191" s="25">
        <f>SUM(E191:U191)</f>
        <v>2</v>
      </c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24:41" ht="12.75">
      <c r="X192" s="1">
        <v>1</v>
      </c>
      <c r="Y192" s="1">
        <v>2</v>
      </c>
      <c r="Z192" s="1">
        <v>3</v>
      </c>
      <c r="AA192" s="1">
        <v>4</v>
      </c>
      <c r="AB192" s="1">
        <v>5</v>
      </c>
      <c r="AC192" s="1">
        <v>6</v>
      </c>
      <c r="AD192" s="1">
        <v>7</v>
      </c>
      <c r="AE192" s="1">
        <v>8</v>
      </c>
      <c r="AF192" s="1">
        <v>9</v>
      </c>
      <c r="AG192" s="1">
        <v>10</v>
      </c>
      <c r="AH192" s="1">
        <v>11</v>
      </c>
      <c r="AI192" s="1">
        <v>12</v>
      </c>
      <c r="AJ192" s="1">
        <v>13</v>
      </c>
      <c r="AK192" s="1">
        <v>14</v>
      </c>
      <c r="AL192" s="1">
        <v>15</v>
      </c>
      <c r="AM192" s="1">
        <v>16</v>
      </c>
      <c r="AN192" s="1">
        <v>17</v>
      </c>
      <c r="AO192" s="15" t="s">
        <v>92</v>
      </c>
    </row>
    <row r="193" spans="3:41" ht="13.5" thickBot="1">
      <c r="C193" t="str">
        <f ca="1">INDIRECT("'Entries - DATA'!"&amp;"A"&amp;A194+3)</f>
        <v>James</v>
      </c>
      <c r="E193" s="1">
        <v>1</v>
      </c>
      <c r="F193" s="1">
        <v>2</v>
      </c>
      <c r="G193" s="1">
        <v>3</v>
      </c>
      <c r="H193" s="1">
        <v>4</v>
      </c>
      <c r="I193" s="1">
        <v>5</v>
      </c>
      <c r="J193" s="1">
        <v>6</v>
      </c>
      <c r="K193" s="1">
        <v>7</v>
      </c>
      <c r="L193" s="1">
        <v>8</v>
      </c>
      <c r="M193" s="1">
        <v>9</v>
      </c>
      <c r="N193" s="1">
        <v>10</v>
      </c>
      <c r="O193" s="1">
        <v>11</v>
      </c>
      <c r="P193" s="1">
        <v>12</v>
      </c>
      <c r="Q193" s="1">
        <v>13</v>
      </c>
      <c r="R193" s="1">
        <v>14</v>
      </c>
      <c r="S193" s="1">
        <v>15</v>
      </c>
      <c r="T193" s="1">
        <v>16</v>
      </c>
      <c r="U193" s="1">
        <v>17</v>
      </c>
      <c r="V193" s="20" t="s">
        <v>88</v>
      </c>
      <c r="X193">
        <f aca="true" t="shared" si="48" ref="X193:AN193">+E202</f>
        <v>4</v>
      </c>
      <c r="Y193">
        <f t="shared" si="48"/>
        <v>3</v>
      </c>
      <c r="Z193">
        <f t="shared" si="48"/>
        <v>0</v>
      </c>
      <c r="AA193">
        <f t="shared" si="48"/>
        <v>0</v>
      </c>
      <c r="AB193">
        <f t="shared" si="48"/>
        <v>0</v>
      </c>
      <c r="AC193">
        <f t="shared" si="48"/>
        <v>0</v>
      </c>
      <c r="AD193">
        <f t="shared" si="48"/>
        <v>0</v>
      </c>
      <c r="AE193">
        <f t="shared" si="48"/>
        <v>0</v>
      </c>
      <c r="AF193">
        <f t="shared" si="48"/>
        <v>0</v>
      </c>
      <c r="AG193">
        <f t="shared" si="48"/>
        <v>0</v>
      </c>
      <c r="AH193">
        <f t="shared" si="48"/>
        <v>0</v>
      </c>
      <c r="AI193">
        <f t="shared" si="48"/>
        <v>0</v>
      </c>
      <c r="AJ193">
        <f t="shared" si="48"/>
        <v>0</v>
      </c>
      <c r="AK193">
        <f t="shared" si="48"/>
        <v>0</v>
      </c>
      <c r="AL193">
        <f t="shared" si="48"/>
        <v>0</v>
      </c>
      <c r="AM193">
        <f t="shared" si="48"/>
        <v>0</v>
      </c>
      <c r="AN193">
        <f t="shared" si="48"/>
        <v>0</v>
      </c>
      <c r="AO193">
        <f>+V203</f>
        <v>1</v>
      </c>
    </row>
    <row r="194" spans="1:22" ht="12.75">
      <c r="A194">
        <f>+SUM(A181:A193)+1</f>
        <v>17</v>
      </c>
      <c r="C194" s="9" t="s">
        <v>4</v>
      </c>
      <c r="D194" s="3" t="str">
        <f>VLOOKUP(C193,'Entries - DATA'!$A$4:$S$43,11)</f>
        <v>Seattle SEAHAWKS</v>
      </c>
      <c r="E194" s="19">
        <f>VLOOKUP($D194,'Team - Wins CALC'!$C$22:$U$53,E$1+2,FALSE)</f>
        <v>0</v>
      </c>
      <c r="F194" s="19">
        <f>VLOOKUP($D194,'Team - Wins CALC'!$C$22:$U$53,F$1+2,FALSE)</f>
        <v>0</v>
      </c>
      <c r="G194" s="19">
        <f>VLOOKUP($D194,'Team - Wins CALC'!$C$22:$U$53,G$1+2,FALSE)</f>
        <v>0</v>
      </c>
      <c r="H194" s="19">
        <f>VLOOKUP($D194,'Team - Wins CALC'!$C$22:$U$53,H$1+2,FALSE)</f>
        <v>0</v>
      </c>
      <c r="I194" s="19">
        <f>VLOOKUP($D194,'Team - Wins CALC'!$C$22:$U$53,I$1+2,FALSE)</f>
        <v>0</v>
      </c>
      <c r="J194" s="19">
        <f>VLOOKUP($D194,'Team - Wins CALC'!$C$22:$U$53,J$1+2,FALSE)</f>
        <v>0</v>
      </c>
      <c r="K194" s="19">
        <f>VLOOKUP($D194,'Team - Wins CALC'!$C$22:$U$53,K$1+2,FALSE)</f>
        <v>0</v>
      </c>
      <c r="L194" s="19">
        <f>VLOOKUP($D194,'Team - Wins CALC'!$C$22:$U$53,L$1+2,FALSE)</f>
        <v>0</v>
      </c>
      <c r="M194" s="19">
        <f>VLOOKUP($D194,'Team - Wins CALC'!$C$22:$U$53,M$1+2,FALSE)</f>
        <v>0</v>
      </c>
      <c r="N194" s="19">
        <f>VLOOKUP($D194,'Team - Wins CALC'!$C$22:$U$53,N$1+2,FALSE)</f>
        <v>0</v>
      </c>
      <c r="O194" s="19">
        <f>VLOOKUP($D194,'Team - Wins CALC'!$C$22:$U$53,O$1+2,FALSE)</f>
        <v>0</v>
      </c>
      <c r="P194" s="19">
        <f>VLOOKUP($D194,'Team - Wins CALC'!$C$22:$U$53,P$1+2,FALSE)</f>
        <v>0</v>
      </c>
      <c r="Q194" s="19">
        <f>VLOOKUP($D194,'Team - Wins CALC'!$C$22:$U$53,Q$1+2,FALSE)</f>
        <v>0</v>
      </c>
      <c r="R194" s="19">
        <f>VLOOKUP($D194,'Team - Wins CALC'!$C$22:$U$53,R$1+2,FALSE)</f>
        <v>0</v>
      </c>
      <c r="S194" s="19">
        <f>VLOOKUP($D194,'Team - Wins CALC'!$C$22:$U$53,S$1+2,FALSE)</f>
        <v>0</v>
      </c>
      <c r="T194" s="19">
        <f>VLOOKUP($D194,'Team - Wins CALC'!$C$22:$U$53,T$1+2,FALSE)</f>
        <v>0</v>
      </c>
      <c r="U194" s="19">
        <f>VLOOKUP($D194,'Team - Wins CALC'!$C$22:$U$53,U$1+2,FALSE)</f>
        <v>0</v>
      </c>
      <c r="V194" s="21">
        <f>SUM(E194:U194)</f>
        <v>0</v>
      </c>
    </row>
    <row r="195" spans="3:22" ht="12.75">
      <c r="C195" s="10"/>
      <c r="D195" s="3" t="str">
        <f>VLOOKUP(C193,'Entries - DATA'!$A$4:$S$43,12)</f>
        <v>Minnesota VIKINGS</v>
      </c>
      <c r="E195" s="19">
        <f>VLOOKUP($D195,'Team - Wins CALC'!$C$22:$U$53,E$1+2,FALSE)</f>
        <v>0</v>
      </c>
      <c r="F195" s="19">
        <f>VLOOKUP($D195,'Team - Wins CALC'!$C$22:$U$53,F$1+2,FALSE)</f>
        <v>0</v>
      </c>
      <c r="G195" s="19">
        <f>VLOOKUP($D195,'Team - Wins CALC'!$C$22:$U$53,G$1+2,FALSE)</f>
        <v>0</v>
      </c>
      <c r="H195" s="19">
        <f>VLOOKUP($D195,'Team - Wins CALC'!$C$22:$U$53,H$1+2,FALSE)</f>
        <v>0</v>
      </c>
      <c r="I195" s="19">
        <f>VLOOKUP($D195,'Team - Wins CALC'!$C$22:$U$53,I$1+2,FALSE)</f>
        <v>0</v>
      </c>
      <c r="J195" s="19">
        <f>VLOOKUP($D195,'Team - Wins CALC'!$C$22:$U$53,J$1+2,FALSE)</f>
        <v>0</v>
      </c>
      <c r="K195" s="19">
        <f>VLOOKUP($D195,'Team - Wins CALC'!$C$22:$U$53,K$1+2,FALSE)</f>
        <v>0</v>
      </c>
      <c r="L195" s="19">
        <f>VLOOKUP($D195,'Team - Wins CALC'!$C$22:$U$53,L$1+2,FALSE)</f>
        <v>0</v>
      </c>
      <c r="M195" s="19">
        <f>VLOOKUP($D195,'Team - Wins CALC'!$C$22:$U$53,M$1+2,FALSE)</f>
        <v>0</v>
      </c>
      <c r="N195" s="19">
        <f>VLOOKUP($D195,'Team - Wins CALC'!$C$22:$U$53,N$1+2,FALSE)</f>
        <v>0</v>
      </c>
      <c r="O195" s="19">
        <f>VLOOKUP($D195,'Team - Wins CALC'!$C$22:$U$53,O$1+2,FALSE)</f>
        <v>0</v>
      </c>
      <c r="P195" s="19">
        <f>VLOOKUP($D195,'Team - Wins CALC'!$C$22:$U$53,P$1+2,FALSE)</f>
        <v>0</v>
      </c>
      <c r="Q195" s="19">
        <f>VLOOKUP($D195,'Team - Wins CALC'!$C$22:$U$53,Q$1+2,FALSE)</f>
        <v>0</v>
      </c>
      <c r="R195" s="19">
        <f>VLOOKUP($D195,'Team - Wins CALC'!$C$22:$U$53,R$1+2,FALSE)</f>
        <v>0</v>
      </c>
      <c r="S195" s="19">
        <f>VLOOKUP($D195,'Team - Wins CALC'!$C$22:$U$53,S$1+2,FALSE)</f>
        <v>0</v>
      </c>
      <c r="T195" s="19">
        <f>VLOOKUP($D195,'Team - Wins CALC'!$C$22:$U$53,T$1+2,FALSE)</f>
        <v>0</v>
      </c>
      <c r="U195" s="19">
        <f>VLOOKUP($D195,'Team - Wins CALC'!$C$22:$U$53,U$1+2,FALSE)</f>
        <v>0</v>
      </c>
      <c r="V195" s="22">
        <f aca="true" t="shared" si="49" ref="V195:V202">SUM(E195:U195)</f>
        <v>0</v>
      </c>
    </row>
    <row r="196" spans="1:22" ht="12.75">
      <c r="A196" s="15"/>
      <c r="C196" s="10"/>
      <c r="D196" s="3" t="str">
        <f>VLOOKUP(C193,'Entries - DATA'!$A$4:$S$43,13)</f>
        <v>Dallas COWBOYS</v>
      </c>
      <c r="E196" s="19">
        <f>VLOOKUP($D196,'Team - Wins CALC'!$C$22:$U$53,E$1+2,FALSE)</f>
        <v>1</v>
      </c>
      <c r="F196" s="19">
        <f>VLOOKUP($D196,'Team - Wins CALC'!$C$22:$U$53,F$1+2,FALSE)</f>
        <v>1</v>
      </c>
      <c r="G196" s="19">
        <f>VLOOKUP($D196,'Team - Wins CALC'!$C$22:$U$53,G$1+2,FALSE)</f>
        <v>0</v>
      </c>
      <c r="H196" s="19">
        <f>VLOOKUP($D196,'Team - Wins CALC'!$C$22:$U$53,H$1+2,FALSE)</f>
        <v>0</v>
      </c>
      <c r="I196" s="19">
        <f>VLOOKUP($D196,'Team - Wins CALC'!$C$22:$U$53,I$1+2,FALSE)</f>
        <v>0</v>
      </c>
      <c r="J196" s="19">
        <f>VLOOKUP($D196,'Team - Wins CALC'!$C$22:$U$53,J$1+2,FALSE)</f>
        <v>0</v>
      </c>
      <c r="K196" s="19">
        <f>VLOOKUP($D196,'Team - Wins CALC'!$C$22:$U$53,K$1+2,FALSE)</f>
        <v>0</v>
      </c>
      <c r="L196" s="19">
        <f>VLOOKUP($D196,'Team - Wins CALC'!$C$22:$U$53,L$1+2,FALSE)</f>
        <v>0</v>
      </c>
      <c r="M196" s="19">
        <f>VLOOKUP($D196,'Team - Wins CALC'!$C$22:$U$53,M$1+2,FALSE)</f>
        <v>0</v>
      </c>
      <c r="N196" s="19">
        <f>VLOOKUP($D196,'Team - Wins CALC'!$C$22:$U$53,N$1+2,FALSE)</f>
        <v>0</v>
      </c>
      <c r="O196" s="19">
        <f>VLOOKUP($D196,'Team - Wins CALC'!$C$22:$U$53,O$1+2,FALSE)</f>
        <v>0</v>
      </c>
      <c r="P196" s="19">
        <f>VLOOKUP($D196,'Team - Wins CALC'!$C$22:$U$53,P$1+2,FALSE)</f>
        <v>0</v>
      </c>
      <c r="Q196" s="19">
        <f>VLOOKUP($D196,'Team - Wins CALC'!$C$22:$U$53,Q$1+2,FALSE)</f>
        <v>0</v>
      </c>
      <c r="R196" s="19">
        <f>VLOOKUP($D196,'Team - Wins CALC'!$C$22:$U$53,R$1+2,FALSE)</f>
        <v>0</v>
      </c>
      <c r="S196" s="19">
        <f>VLOOKUP($D196,'Team - Wins CALC'!$C$22:$U$53,S$1+2,FALSE)</f>
        <v>0</v>
      </c>
      <c r="T196" s="19">
        <f>VLOOKUP($D196,'Team - Wins CALC'!$C$22:$U$53,T$1+2,FALSE)</f>
        <v>0</v>
      </c>
      <c r="U196" s="19">
        <f>VLOOKUP($D196,'Team - Wins CALC'!$C$22:$U$53,U$1+2,FALSE)</f>
        <v>0</v>
      </c>
      <c r="V196" s="22">
        <f t="shared" si="49"/>
        <v>2</v>
      </c>
    </row>
    <row r="197" spans="3:22" ht="12.75">
      <c r="C197" s="11"/>
      <c r="D197" s="3" t="str">
        <f>VLOOKUP(C193,'Entries - DATA'!$A$4:$S$43,14)</f>
        <v>New Orleans SAINTS</v>
      </c>
      <c r="E197" s="19">
        <f>VLOOKUP($D197,'Team - Wins CALC'!$C$22:$U$53,E$1+2,FALSE)</f>
        <v>1</v>
      </c>
      <c r="F197" s="19">
        <f>VLOOKUP($D197,'Team - Wins CALC'!$C$22:$U$53,F$1+2,FALSE)</f>
        <v>0</v>
      </c>
      <c r="G197" s="19">
        <f>VLOOKUP($D197,'Team - Wins CALC'!$C$22:$U$53,G$1+2,FALSE)</f>
        <v>0</v>
      </c>
      <c r="H197" s="19">
        <f>VLOOKUP($D197,'Team - Wins CALC'!$C$22:$U$53,H$1+2,FALSE)</f>
        <v>0</v>
      </c>
      <c r="I197" s="19">
        <f>VLOOKUP($D197,'Team - Wins CALC'!$C$22:$U$53,I$1+2,FALSE)</f>
        <v>0</v>
      </c>
      <c r="J197" s="19">
        <f>VLOOKUP($D197,'Team - Wins CALC'!$C$22:$U$53,J$1+2,FALSE)</f>
        <v>0</v>
      </c>
      <c r="K197" s="19">
        <f>VLOOKUP($D197,'Team - Wins CALC'!$C$22:$U$53,K$1+2,FALSE)</f>
        <v>0</v>
      </c>
      <c r="L197" s="19">
        <f>VLOOKUP($D197,'Team - Wins CALC'!$C$22:$U$53,L$1+2,FALSE)</f>
        <v>0</v>
      </c>
      <c r="M197" s="19">
        <f>VLOOKUP($D197,'Team - Wins CALC'!$C$22:$U$53,M$1+2,FALSE)</f>
        <v>0</v>
      </c>
      <c r="N197" s="19">
        <f>VLOOKUP($D197,'Team - Wins CALC'!$C$22:$U$53,N$1+2,FALSE)</f>
        <v>0</v>
      </c>
      <c r="O197" s="19">
        <f>VLOOKUP($D197,'Team - Wins CALC'!$C$22:$U$53,O$1+2,FALSE)</f>
        <v>0</v>
      </c>
      <c r="P197" s="19">
        <f>VLOOKUP($D197,'Team - Wins CALC'!$C$22:$U$53,P$1+2,FALSE)</f>
        <v>0</v>
      </c>
      <c r="Q197" s="19">
        <f>VLOOKUP($D197,'Team - Wins CALC'!$C$22:$U$53,Q$1+2,FALSE)</f>
        <v>0</v>
      </c>
      <c r="R197" s="19">
        <f>VLOOKUP($D197,'Team - Wins CALC'!$C$22:$U$53,R$1+2,FALSE)</f>
        <v>0</v>
      </c>
      <c r="S197" s="19">
        <f>VLOOKUP($D197,'Team - Wins CALC'!$C$22:$U$53,S$1+2,FALSE)</f>
        <v>0</v>
      </c>
      <c r="T197" s="19">
        <f>VLOOKUP($D197,'Team - Wins CALC'!$C$22:$U$53,T$1+2,FALSE)</f>
        <v>0</v>
      </c>
      <c r="U197" s="19">
        <f>VLOOKUP($D197,'Team - Wins CALC'!$C$22:$U$53,U$1+2,FALSE)</f>
        <v>0</v>
      </c>
      <c r="V197" s="22">
        <f t="shared" si="49"/>
        <v>1</v>
      </c>
    </row>
    <row r="198" spans="3:22" ht="12.75">
      <c r="C198" s="9" t="s">
        <v>6</v>
      </c>
      <c r="D198" s="3" t="str">
        <f>VLOOKUP(C193,'Entries - DATA'!$A$4:$S$43,15)</f>
        <v>San Diego CHARGERS</v>
      </c>
      <c r="E198" s="19">
        <f>VLOOKUP($D198,'Team - Wins CALC'!$C$22:$U$53,E$1+2,FALSE)</f>
        <v>0</v>
      </c>
      <c r="F198" s="19">
        <f>VLOOKUP($D198,'Team - Wins CALC'!$C$22:$U$53,F$1+2,FALSE)</f>
        <v>0</v>
      </c>
      <c r="G198" s="19">
        <f>VLOOKUP($D198,'Team - Wins CALC'!$C$22:$U$53,G$1+2,FALSE)</f>
        <v>0</v>
      </c>
      <c r="H198" s="19">
        <f>VLOOKUP($D198,'Team - Wins CALC'!$C$22:$U$53,H$1+2,FALSE)</f>
        <v>0</v>
      </c>
      <c r="I198" s="19">
        <f>VLOOKUP($D198,'Team - Wins CALC'!$C$22:$U$53,I$1+2,FALSE)</f>
        <v>0</v>
      </c>
      <c r="J198" s="19">
        <f>VLOOKUP($D198,'Team - Wins CALC'!$C$22:$U$53,J$1+2,FALSE)</f>
        <v>0</v>
      </c>
      <c r="K198" s="19">
        <f>VLOOKUP($D198,'Team - Wins CALC'!$C$22:$U$53,K$1+2,FALSE)</f>
        <v>0</v>
      </c>
      <c r="L198" s="19">
        <f>VLOOKUP($D198,'Team - Wins CALC'!$C$22:$U$53,L$1+2,FALSE)</f>
        <v>0</v>
      </c>
      <c r="M198" s="19">
        <f>VLOOKUP($D198,'Team - Wins CALC'!$C$22:$U$53,M$1+2,FALSE)</f>
        <v>0</v>
      </c>
      <c r="N198" s="19">
        <f>VLOOKUP($D198,'Team - Wins CALC'!$C$22:$U$53,N$1+2,FALSE)</f>
        <v>0</v>
      </c>
      <c r="O198" s="19">
        <f>VLOOKUP($D198,'Team - Wins CALC'!$C$22:$U$53,O$1+2,FALSE)</f>
        <v>0</v>
      </c>
      <c r="P198" s="19">
        <f>VLOOKUP($D198,'Team - Wins CALC'!$C$22:$U$53,P$1+2,FALSE)</f>
        <v>0</v>
      </c>
      <c r="Q198" s="19">
        <f>VLOOKUP($D198,'Team - Wins CALC'!$C$22:$U$53,Q$1+2,FALSE)</f>
        <v>0</v>
      </c>
      <c r="R198" s="19">
        <f>VLOOKUP($D198,'Team - Wins CALC'!$C$22:$U$53,R$1+2,FALSE)</f>
        <v>0</v>
      </c>
      <c r="S198" s="19">
        <f>VLOOKUP($D198,'Team - Wins CALC'!$C$22:$U$53,S$1+2,FALSE)</f>
        <v>0</v>
      </c>
      <c r="T198" s="19">
        <f>VLOOKUP($D198,'Team - Wins CALC'!$C$22:$U$53,T$1+2,FALSE)</f>
        <v>0</v>
      </c>
      <c r="U198" s="19">
        <f>VLOOKUP($D198,'Team - Wins CALC'!$C$22:$U$53,U$1+2,FALSE)</f>
        <v>0</v>
      </c>
      <c r="V198" s="22">
        <f t="shared" si="49"/>
        <v>0</v>
      </c>
    </row>
    <row r="199" spans="3:22" ht="12.75">
      <c r="C199" s="10"/>
      <c r="D199" s="3" t="str">
        <f>VLOOKUP(C193,'Entries - DATA'!$A$4:$S$43,16)</f>
        <v>Pittsburgh STEELERS</v>
      </c>
      <c r="E199" s="19">
        <f>VLOOKUP($D199,'Team - Wins CALC'!$C$22:$U$53,E$1+2,FALSE)</f>
        <v>1</v>
      </c>
      <c r="F199" s="19">
        <f>VLOOKUP($D199,'Team - Wins CALC'!$C$22:$U$53,F$1+2,FALSE)</f>
        <v>1</v>
      </c>
      <c r="G199" s="19">
        <f>VLOOKUP($D199,'Team - Wins CALC'!$C$22:$U$53,G$1+2,FALSE)</f>
        <v>0</v>
      </c>
      <c r="H199" s="19">
        <f>VLOOKUP($D199,'Team - Wins CALC'!$C$22:$U$53,H$1+2,FALSE)</f>
        <v>0</v>
      </c>
      <c r="I199" s="19">
        <f>VLOOKUP($D199,'Team - Wins CALC'!$C$22:$U$53,I$1+2,FALSE)</f>
        <v>0</v>
      </c>
      <c r="J199" s="19">
        <f>VLOOKUP($D199,'Team - Wins CALC'!$C$22:$U$53,J$1+2,FALSE)</f>
        <v>0</v>
      </c>
      <c r="K199" s="19">
        <f>VLOOKUP($D199,'Team - Wins CALC'!$C$22:$U$53,K$1+2,FALSE)</f>
        <v>0</v>
      </c>
      <c r="L199" s="19">
        <f>VLOOKUP($D199,'Team - Wins CALC'!$C$22:$U$53,L$1+2,FALSE)</f>
        <v>0</v>
      </c>
      <c r="M199" s="19">
        <f>VLOOKUP($D199,'Team - Wins CALC'!$C$22:$U$53,M$1+2,FALSE)</f>
        <v>0</v>
      </c>
      <c r="N199" s="19">
        <f>VLOOKUP($D199,'Team - Wins CALC'!$C$22:$U$53,N$1+2,FALSE)</f>
        <v>0</v>
      </c>
      <c r="O199" s="19">
        <f>VLOOKUP($D199,'Team - Wins CALC'!$C$22:$U$53,O$1+2,FALSE)</f>
        <v>0</v>
      </c>
      <c r="P199" s="19">
        <f>VLOOKUP($D199,'Team - Wins CALC'!$C$22:$U$53,P$1+2,FALSE)</f>
        <v>0</v>
      </c>
      <c r="Q199" s="19">
        <f>VLOOKUP($D199,'Team - Wins CALC'!$C$22:$U$53,Q$1+2,FALSE)</f>
        <v>0</v>
      </c>
      <c r="R199" s="19">
        <f>VLOOKUP($D199,'Team - Wins CALC'!$C$22:$U$53,R$1+2,FALSE)</f>
        <v>0</v>
      </c>
      <c r="S199" s="19">
        <f>VLOOKUP($D199,'Team - Wins CALC'!$C$22:$U$53,S$1+2,FALSE)</f>
        <v>0</v>
      </c>
      <c r="T199" s="19">
        <f>VLOOKUP($D199,'Team - Wins CALC'!$C$22:$U$53,T$1+2,FALSE)</f>
        <v>0</v>
      </c>
      <c r="U199" s="19">
        <f>VLOOKUP($D199,'Team - Wins CALC'!$C$22:$U$53,U$1+2,FALSE)</f>
        <v>0</v>
      </c>
      <c r="V199" s="22">
        <f t="shared" si="49"/>
        <v>2</v>
      </c>
    </row>
    <row r="200" spans="3:22" ht="12.75">
      <c r="C200" s="10"/>
      <c r="D200" s="3" t="str">
        <f>VLOOKUP(C193,'Entries - DATA'!$A$4:$S$43,17)</f>
        <v>New England PATRIOTS</v>
      </c>
      <c r="E200" s="19">
        <f>VLOOKUP($D200,'Team - Wins CALC'!$C$22:$U$53,E$1+2,FALSE)</f>
        <v>1</v>
      </c>
      <c r="F200" s="19">
        <f>VLOOKUP($D200,'Team - Wins CALC'!$C$22:$U$53,F$1+2,FALSE)</f>
        <v>1</v>
      </c>
      <c r="G200" s="19">
        <f>VLOOKUP($D200,'Team - Wins CALC'!$C$22:$U$53,G$1+2,FALSE)</f>
        <v>0</v>
      </c>
      <c r="H200" s="19">
        <f>VLOOKUP($D200,'Team - Wins CALC'!$C$22:$U$53,H$1+2,FALSE)</f>
        <v>0</v>
      </c>
      <c r="I200" s="19">
        <f>VLOOKUP($D200,'Team - Wins CALC'!$C$22:$U$53,I$1+2,FALSE)</f>
        <v>0</v>
      </c>
      <c r="J200" s="19">
        <f>VLOOKUP($D200,'Team - Wins CALC'!$C$22:$U$53,J$1+2,FALSE)</f>
        <v>0</v>
      </c>
      <c r="K200" s="19">
        <f>VLOOKUP($D200,'Team - Wins CALC'!$C$22:$U$53,K$1+2,FALSE)</f>
        <v>0</v>
      </c>
      <c r="L200" s="19">
        <f>VLOOKUP($D200,'Team - Wins CALC'!$C$22:$U$53,L$1+2,FALSE)</f>
        <v>0</v>
      </c>
      <c r="M200" s="19">
        <f>VLOOKUP($D200,'Team - Wins CALC'!$C$22:$U$53,M$1+2,FALSE)</f>
        <v>0</v>
      </c>
      <c r="N200" s="19">
        <f>VLOOKUP($D200,'Team - Wins CALC'!$C$22:$U$53,N$1+2,FALSE)</f>
        <v>0</v>
      </c>
      <c r="O200" s="19">
        <f>VLOOKUP($D200,'Team - Wins CALC'!$C$22:$U$53,O$1+2,FALSE)</f>
        <v>0</v>
      </c>
      <c r="P200" s="19">
        <f>VLOOKUP($D200,'Team - Wins CALC'!$C$22:$U$53,P$1+2,FALSE)</f>
        <v>0</v>
      </c>
      <c r="Q200" s="19">
        <f>VLOOKUP($D200,'Team - Wins CALC'!$C$22:$U$53,Q$1+2,FALSE)</f>
        <v>0</v>
      </c>
      <c r="R200" s="19">
        <f>VLOOKUP($D200,'Team - Wins CALC'!$C$22:$U$53,R$1+2,FALSE)</f>
        <v>0</v>
      </c>
      <c r="S200" s="19">
        <f>VLOOKUP($D200,'Team - Wins CALC'!$C$22:$U$53,S$1+2,FALSE)</f>
        <v>0</v>
      </c>
      <c r="T200" s="19">
        <f>VLOOKUP($D200,'Team - Wins CALC'!$C$22:$U$53,T$1+2,FALSE)</f>
        <v>0</v>
      </c>
      <c r="U200" s="19">
        <f>VLOOKUP($D200,'Team - Wins CALC'!$C$22:$U$53,U$1+2,FALSE)</f>
        <v>0</v>
      </c>
      <c r="V200" s="22">
        <f t="shared" si="49"/>
        <v>2</v>
      </c>
    </row>
    <row r="201" spans="3:22" ht="13.5" thickBot="1">
      <c r="C201" s="11"/>
      <c r="D201" s="3" t="str">
        <f>VLOOKUP(C193,'Entries - DATA'!$A$4:$S$43,18)</f>
        <v>Jacksonville JAGUARS</v>
      </c>
      <c r="E201" s="19">
        <f>VLOOKUP($D201,'Team - Wins CALC'!$C$22:$U$53,E$1+2,FALSE)</f>
        <v>0</v>
      </c>
      <c r="F201" s="19">
        <f>VLOOKUP($D201,'Team - Wins CALC'!$C$22:$U$53,F$1+2,FALSE)</f>
        <v>0</v>
      </c>
      <c r="G201" s="19">
        <f>VLOOKUP($D201,'Team - Wins CALC'!$C$22:$U$53,G$1+2,FALSE)</f>
        <v>0</v>
      </c>
      <c r="H201" s="19">
        <f>VLOOKUP($D201,'Team - Wins CALC'!$C$22:$U$53,H$1+2,FALSE)</f>
        <v>0</v>
      </c>
      <c r="I201" s="19">
        <f>VLOOKUP($D201,'Team - Wins CALC'!$C$22:$U$53,I$1+2,FALSE)</f>
        <v>0</v>
      </c>
      <c r="J201" s="19">
        <f>VLOOKUP($D201,'Team - Wins CALC'!$C$22:$U$53,J$1+2,FALSE)</f>
        <v>0</v>
      </c>
      <c r="K201" s="19">
        <f>VLOOKUP($D201,'Team - Wins CALC'!$C$22:$U$53,K$1+2,FALSE)</f>
        <v>0</v>
      </c>
      <c r="L201" s="19">
        <f>VLOOKUP($D201,'Team - Wins CALC'!$C$22:$U$53,L$1+2,FALSE)</f>
        <v>0</v>
      </c>
      <c r="M201" s="19">
        <f>VLOOKUP($D201,'Team - Wins CALC'!$C$22:$U$53,M$1+2,FALSE)</f>
        <v>0</v>
      </c>
      <c r="N201" s="19">
        <f>VLOOKUP($D201,'Team - Wins CALC'!$C$22:$U$53,N$1+2,FALSE)</f>
        <v>0</v>
      </c>
      <c r="O201" s="19">
        <f>VLOOKUP($D201,'Team - Wins CALC'!$C$22:$U$53,O$1+2,FALSE)</f>
        <v>0</v>
      </c>
      <c r="P201" s="19">
        <f>VLOOKUP($D201,'Team - Wins CALC'!$C$22:$U$53,P$1+2,FALSE)</f>
        <v>0</v>
      </c>
      <c r="Q201" s="19">
        <f>VLOOKUP($D201,'Team - Wins CALC'!$C$22:$U$53,Q$1+2,FALSE)</f>
        <v>0</v>
      </c>
      <c r="R201" s="19">
        <f>VLOOKUP($D201,'Team - Wins CALC'!$C$22:$U$53,R$1+2,FALSE)</f>
        <v>0</v>
      </c>
      <c r="S201" s="19">
        <f>VLOOKUP($D201,'Team - Wins CALC'!$C$22:$U$53,S$1+2,FALSE)</f>
        <v>0</v>
      </c>
      <c r="T201" s="19">
        <f>VLOOKUP($D201,'Team - Wins CALC'!$C$22:$U$53,T$1+2,FALSE)</f>
        <v>0</v>
      </c>
      <c r="U201" s="19">
        <f>VLOOKUP($D201,'Team - Wins CALC'!$C$22:$U$53,U$1+2,FALSE)</f>
        <v>0</v>
      </c>
      <c r="V201" s="23">
        <f t="shared" si="49"/>
        <v>0</v>
      </c>
    </row>
    <row r="202" spans="3:41" ht="13.5" thickBot="1">
      <c r="C202" s="17"/>
      <c r="D202" s="18" t="s">
        <v>86</v>
      </c>
      <c r="E202" s="16">
        <f>SUM(E194:E201)</f>
        <v>4</v>
      </c>
      <c r="F202" s="13">
        <f aca="true" t="shared" si="50" ref="F202:U202">SUM(F194:F201)</f>
        <v>3</v>
      </c>
      <c r="G202" s="13">
        <f t="shared" si="50"/>
        <v>0</v>
      </c>
      <c r="H202" s="13">
        <f t="shared" si="50"/>
        <v>0</v>
      </c>
      <c r="I202" s="13">
        <f t="shared" si="50"/>
        <v>0</v>
      </c>
      <c r="J202" s="13">
        <f t="shared" si="50"/>
        <v>0</v>
      </c>
      <c r="K202" s="13">
        <f t="shared" si="50"/>
        <v>0</v>
      </c>
      <c r="L202" s="13">
        <f t="shared" si="50"/>
        <v>0</v>
      </c>
      <c r="M202" s="13">
        <f t="shared" si="50"/>
        <v>0</v>
      </c>
      <c r="N202" s="13">
        <f t="shared" si="50"/>
        <v>0</v>
      </c>
      <c r="O202" s="13">
        <f t="shared" si="50"/>
        <v>0</v>
      </c>
      <c r="P202" s="13">
        <f t="shared" si="50"/>
        <v>0</v>
      </c>
      <c r="Q202" s="13">
        <f t="shared" si="50"/>
        <v>0</v>
      </c>
      <c r="R202" s="13">
        <f t="shared" si="50"/>
        <v>0</v>
      </c>
      <c r="S202" s="13">
        <f t="shared" si="50"/>
        <v>0</v>
      </c>
      <c r="T202" s="13">
        <f t="shared" si="50"/>
        <v>0</v>
      </c>
      <c r="U202" s="14">
        <f t="shared" si="50"/>
        <v>0</v>
      </c>
      <c r="V202" s="24">
        <f t="shared" si="49"/>
        <v>7</v>
      </c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3:41" s="20" customFormat="1" ht="22.5" customHeight="1">
      <c r="C203" s="34" t="s">
        <v>87</v>
      </c>
      <c r="D203" s="31" t="str">
        <f>VLOOKUP(C193,'Entries - DATA'!$A$4:$S$43,19)</f>
        <v>Tampa Bay BUCCANEERS</v>
      </c>
      <c r="E203" s="35">
        <f>VLOOKUP($D203,'Team - Wins CALC'!$C$22:$U$53,E$1+2,FALSE)</f>
        <v>0</v>
      </c>
      <c r="F203" s="35">
        <f>VLOOKUP($D203,'Team - Wins CALC'!$C$22:$U$53,F$1+2,FALSE)</f>
        <v>1</v>
      </c>
      <c r="G203" s="35">
        <f>VLOOKUP($D203,'Team - Wins CALC'!$C$22:$U$53,G$1+2,FALSE)</f>
        <v>0</v>
      </c>
      <c r="H203" s="35">
        <f>VLOOKUP($D203,'Team - Wins CALC'!$C$22:$U$53,H$1+2,FALSE)</f>
        <v>0</v>
      </c>
      <c r="I203" s="35">
        <f>VLOOKUP($D203,'Team - Wins CALC'!$C$22:$U$53,I$1+2,FALSE)</f>
        <v>0</v>
      </c>
      <c r="J203" s="35">
        <f>VLOOKUP($D203,'Team - Wins CALC'!$C$22:$U$53,J$1+2,FALSE)</f>
        <v>0</v>
      </c>
      <c r="K203" s="35">
        <f>VLOOKUP($D203,'Team - Wins CALC'!$C$22:$U$53,K$1+2,FALSE)</f>
        <v>0</v>
      </c>
      <c r="L203" s="35">
        <f>VLOOKUP($D203,'Team - Wins CALC'!$C$22:$U$53,L$1+2,FALSE)</f>
        <v>0</v>
      </c>
      <c r="M203" s="35">
        <f>VLOOKUP($D203,'Team - Wins CALC'!$C$22:$U$53,M$1+2,FALSE)</f>
        <v>0</v>
      </c>
      <c r="N203" s="35">
        <f>VLOOKUP($D203,'Team - Wins CALC'!$C$22:$U$53,N$1+2,FALSE)</f>
        <v>0</v>
      </c>
      <c r="O203" s="35">
        <f>VLOOKUP($D203,'Team - Wins CALC'!$C$22:$U$53,O$1+2,FALSE)</f>
        <v>0</v>
      </c>
      <c r="P203" s="35">
        <f>VLOOKUP($D203,'Team - Wins CALC'!$C$22:$U$53,P$1+2,FALSE)</f>
        <v>0</v>
      </c>
      <c r="Q203" s="35">
        <f>VLOOKUP($D203,'Team - Wins CALC'!$C$22:$U$53,Q$1+2,FALSE)</f>
        <v>0</v>
      </c>
      <c r="R203" s="35">
        <f>VLOOKUP($D203,'Team - Wins CALC'!$C$22:$U$53,R$1+2,FALSE)</f>
        <v>0</v>
      </c>
      <c r="S203" s="35">
        <f>VLOOKUP($D203,'Team - Wins CALC'!$C$22:$U$53,S$1+2,FALSE)</f>
        <v>0</v>
      </c>
      <c r="T203" s="35">
        <f>VLOOKUP($D203,'Team - Wins CALC'!$C$22:$U$53,T$1+2,FALSE)</f>
        <v>0</v>
      </c>
      <c r="U203" s="35">
        <f>VLOOKUP($D203,'Team - Wins CALC'!$C$22:$U$53,U$1+2,FALSE)</f>
        <v>0</v>
      </c>
      <c r="V203" s="25">
        <f>SUM(E203:U203)</f>
        <v>1</v>
      </c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24:41" ht="12.75">
      <c r="X204" s="1">
        <v>1</v>
      </c>
      <c r="Y204" s="1">
        <v>2</v>
      </c>
      <c r="Z204" s="1">
        <v>3</v>
      </c>
      <c r="AA204" s="1">
        <v>4</v>
      </c>
      <c r="AB204" s="1">
        <v>5</v>
      </c>
      <c r="AC204" s="1">
        <v>6</v>
      </c>
      <c r="AD204" s="1">
        <v>7</v>
      </c>
      <c r="AE204" s="1">
        <v>8</v>
      </c>
      <c r="AF204" s="1">
        <v>9</v>
      </c>
      <c r="AG204" s="1">
        <v>10</v>
      </c>
      <c r="AH204" s="1">
        <v>11</v>
      </c>
      <c r="AI204" s="1">
        <v>12</v>
      </c>
      <c r="AJ204" s="1">
        <v>13</v>
      </c>
      <c r="AK204" s="1">
        <v>14</v>
      </c>
      <c r="AL204" s="1">
        <v>15</v>
      </c>
      <c r="AM204" s="1">
        <v>16</v>
      </c>
      <c r="AN204" s="1">
        <v>17</v>
      </c>
      <c r="AO204" s="15" t="s">
        <v>92</v>
      </c>
    </row>
    <row r="205" spans="3:41" ht="13.5" thickBot="1">
      <c r="C205" t="str">
        <f ca="1">INDIRECT("'Entries - DATA'!"&amp;"A"&amp;A206+3)</f>
        <v>Jones</v>
      </c>
      <c r="E205" s="1">
        <v>1</v>
      </c>
      <c r="F205" s="1">
        <v>2</v>
      </c>
      <c r="G205" s="1">
        <v>3</v>
      </c>
      <c r="H205" s="1">
        <v>4</v>
      </c>
      <c r="I205" s="1">
        <v>5</v>
      </c>
      <c r="J205" s="1">
        <v>6</v>
      </c>
      <c r="K205" s="1">
        <v>7</v>
      </c>
      <c r="L205" s="1">
        <v>8</v>
      </c>
      <c r="M205" s="1">
        <v>9</v>
      </c>
      <c r="N205" s="1">
        <v>10</v>
      </c>
      <c r="O205" s="1">
        <v>11</v>
      </c>
      <c r="P205" s="1">
        <v>12</v>
      </c>
      <c r="Q205" s="1">
        <v>13</v>
      </c>
      <c r="R205" s="1">
        <v>14</v>
      </c>
      <c r="S205" s="1">
        <v>15</v>
      </c>
      <c r="T205" s="1">
        <v>16</v>
      </c>
      <c r="U205" s="1">
        <v>17</v>
      </c>
      <c r="V205" s="20" t="s">
        <v>88</v>
      </c>
      <c r="X205">
        <f aca="true" t="shared" si="51" ref="X205:AN205">+E214</f>
        <v>4</v>
      </c>
      <c r="Y205">
        <f t="shared" si="51"/>
        <v>4</v>
      </c>
      <c r="Z205">
        <f t="shared" si="51"/>
        <v>0</v>
      </c>
      <c r="AA205">
        <f t="shared" si="51"/>
        <v>0</v>
      </c>
      <c r="AB205">
        <f t="shared" si="51"/>
        <v>0</v>
      </c>
      <c r="AC205">
        <f t="shared" si="51"/>
        <v>0</v>
      </c>
      <c r="AD205">
        <f t="shared" si="51"/>
        <v>0</v>
      </c>
      <c r="AE205">
        <f t="shared" si="51"/>
        <v>0</v>
      </c>
      <c r="AF205">
        <f t="shared" si="51"/>
        <v>0</v>
      </c>
      <c r="AG205">
        <f t="shared" si="51"/>
        <v>0</v>
      </c>
      <c r="AH205">
        <f t="shared" si="51"/>
        <v>0</v>
      </c>
      <c r="AI205">
        <f t="shared" si="51"/>
        <v>0</v>
      </c>
      <c r="AJ205">
        <f t="shared" si="51"/>
        <v>0</v>
      </c>
      <c r="AK205">
        <f t="shared" si="51"/>
        <v>0</v>
      </c>
      <c r="AL205">
        <f t="shared" si="51"/>
        <v>0</v>
      </c>
      <c r="AM205">
        <f t="shared" si="51"/>
        <v>0</v>
      </c>
      <c r="AN205">
        <f t="shared" si="51"/>
        <v>0</v>
      </c>
      <c r="AO205">
        <f>+V215</f>
        <v>0</v>
      </c>
    </row>
    <row r="206" spans="1:22" ht="12.75">
      <c r="A206">
        <f>+SUM(A193:A205)+1</f>
        <v>18</v>
      </c>
      <c r="C206" s="9" t="s">
        <v>4</v>
      </c>
      <c r="D206" s="3" t="str">
        <f>VLOOKUP(C205,'Entries - DATA'!$A$4:$S$43,11)</f>
        <v>New York GIANTS</v>
      </c>
      <c r="E206" s="19">
        <f>VLOOKUP($D206,'Team - Wins CALC'!$C$22:$U$53,E$1+2,FALSE)</f>
        <v>1</v>
      </c>
      <c r="F206" s="19">
        <f>VLOOKUP($D206,'Team - Wins CALC'!$C$22:$U$53,F$1+2,FALSE)</f>
        <v>1</v>
      </c>
      <c r="G206" s="19">
        <f>VLOOKUP($D206,'Team - Wins CALC'!$C$22:$U$53,G$1+2,FALSE)</f>
        <v>0</v>
      </c>
      <c r="H206" s="19">
        <f>VLOOKUP($D206,'Team - Wins CALC'!$C$22:$U$53,H$1+2,FALSE)</f>
        <v>0</v>
      </c>
      <c r="I206" s="19">
        <f>VLOOKUP($D206,'Team - Wins CALC'!$C$22:$U$53,I$1+2,FALSE)</f>
        <v>0</v>
      </c>
      <c r="J206" s="19">
        <f>VLOOKUP($D206,'Team - Wins CALC'!$C$22:$U$53,J$1+2,FALSE)</f>
        <v>0</v>
      </c>
      <c r="K206" s="19">
        <f>VLOOKUP($D206,'Team - Wins CALC'!$C$22:$U$53,K$1+2,FALSE)</f>
        <v>0</v>
      </c>
      <c r="L206" s="19">
        <f>VLOOKUP($D206,'Team - Wins CALC'!$C$22:$U$53,L$1+2,FALSE)</f>
        <v>0</v>
      </c>
      <c r="M206" s="19">
        <f>VLOOKUP($D206,'Team - Wins CALC'!$C$22:$U$53,M$1+2,FALSE)</f>
        <v>0</v>
      </c>
      <c r="N206" s="19">
        <f>VLOOKUP($D206,'Team - Wins CALC'!$C$22:$U$53,N$1+2,FALSE)</f>
        <v>0</v>
      </c>
      <c r="O206" s="19">
        <f>VLOOKUP($D206,'Team - Wins CALC'!$C$22:$U$53,O$1+2,FALSE)</f>
        <v>0</v>
      </c>
      <c r="P206" s="19">
        <f>VLOOKUP($D206,'Team - Wins CALC'!$C$22:$U$53,P$1+2,FALSE)</f>
        <v>0</v>
      </c>
      <c r="Q206" s="19">
        <f>VLOOKUP($D206,'Team - Wins CALC'!$C$22:$U$53,Q$1+2,FALSE)</f>
        <v>0</v>
      </c>
      <c r="R206" s="19">
        <f>VLOOKUP($D206,'Team - Wins CALC'!$C$22:$U$53,R$1+2,FALSE)</f>
        <v>0</v>
      </c>
      <c r="S206" s="19">
        <f>VLOOKUP($D206,'Team - Wins CALC'!$C$22:$U$53,S$1+2,FALSE)</f>
        <v>0</v>
      </c>
      <c r="T206" s="19">
        <f>VLOOKUP($D206,'Team - Wins CALC'!$C$22:$U$53,T$1+2,FALSE)</f>
        <v>0</v>
      </c>
      <c r="U206" s="19">
        <f>VLOOKUP($D206,'Team - Wins CALC'!$C$22:$U$53,U$1+2,FALSE)</f>
        <v>0</v>
      </c>
      <c r="V206" s="21">
        <f>SUM(E206:U206)</f>
        <v>2</v>
      </c>
    </row>
    <row r="207" spans="3:22" ht="12.75">
      <c r="C207" s="10"/>
      <c r="D207" s="3" t="str">
        <f>VLOOKUP(C205,'Entries - DATA'!$A$4:$S$43,12)</f>
        <v>New Orleans SAINTS</v>
      </c>
      <c r="E207" s="19">
        <f>VLOOKUP($D207,'Team - Wins CALC'!$C$22:$U$53,E$1+2,FALSE)</f>
        <v>1</v>
      </c>
      <c r="F207" s="19">
        <f>VLOOKUP($D207,'Team - Wins CALC'!$C$22:$U$53,F$1+2,FALSE)</f>
        <v>0</v>
      </c>
      <c r="G207" s="19">
        <f>VLOOKUP($D207,'Team - Wins CALC'!$C$22:$U$53,G$1+2,FALSE)</f>
        <v>0</v>
      </c>
      <c r="H207" s="19">
        <f>VLOOKUP($D207,'Team - Wins CALC'!$C$22:$U$53,H$1+2,FALSE)</f>
        <v>0</v>
      </c>
      <c r="I207" s="19">
        <f>VLOOKUP($D207,'Team - Wins CALC'!$C$22:$U$53,I$1+2,FALSE)</f>
        <v>0</v>
      </c>
      <c r="J207" s="19">
        <f>VLOOKUP($D207,'Team - Wins CALC'!$C$22:$U$53,J$1+2,FALSE)</f>
        <v>0</v>
      </c>
      <c r="K207" s="19">
        <f>VLOOKUP($D207,'Team - Wins CALC'!$C$22:$U$53,K$1+2,FALSE)</f>
        <v>0</v>
      </c>
      <c r="L207" s="19">
        <f>VLOOKUP($D207,'Team - Wins CALC'!$C$22:$U$53,L$1+2,FALSE)</f>
        <v>0</v>
      </c>
      <c r="M207" s="19">
        <f>VLOOKUP($D207,'Team - Wins CALC'!$C$22:$U$53,M$1+2,FALSE)</f>
        <v>0</v>
      </c>
      <c r="N207" s="19">
        <f>VLOOKUP($D207,'Team - Wins CALC'!$C$22:$U$53,N$1+2,FALSE)</f>
        <v>0</v>
      </c>
      <c r="O207" s="19">
        <f>VLOOKUP($D207,'Team - Wins CALC'!$C$22:$U$53,O$1+2,FALSE)</f>
        <v>0</v>
      </c>
      <c r="P207" s="19">
        <f>VLOOKUP($D207,'Team - Wins CALC'!$C$22:$U$53,P$1+2,FALSE)</f>
        <v>0</v>
      </c>
      <c r="Q207" s="19">
        <f>VLOOKUP($D207,'Team - Wins CALC'!$C$22:$U$53,Q$1+2,FALSE)</f>
        <v>0</v>
      </c>
      <c r="R207" s="19">
        <f>VLOOKUP($D207,'Team - Wins CALC'!$C$22:$U$53,R$1+2,FALSE)</f>
        <v>0</v>
      </c>
      <c r="S207" s="19">
        <f>VLOOKUP($D207,'Team - Wins CALC'!$C$22:$U$53,S$1+2,FALSE)</f>
        <v>0</v>
      </c>
      <c r="T207" s="19">
        <f>VLOOKUP($D207,'Team - Wins CALC'!$C$22:$U$53,T$1+2,FALSE)</f>
        <v>0</v>
      </c>
      <c r="U207" s="19">
        <f>VLOOKUP($D207,'Team - Wins CALC'!$C$22:$U$53,U$1+2,FALSE)</f>
        <v>0</v>
      </c>
      <c r="V207" s="22">
        <f aca="true" t="shared" si="52" ref="V207:V214">SUM(E207:U207)</f>
        <v>1</v>
      </c>
    </row>
    <row r="208" spans="1:22" ht="12.75">
      <c r="A208" s="15"/>
      <c r="C208" s="10"/>
      <c r="D208" s="3" t="str">
        <f>VLOOKUP(C205,'Entries - DATA'!$A$4:$S$43,13)</f>
        <v>Seattle SEAHAWKS</v>
      </c>
      <c r="E208" s="19">
        <f>VLOOKUP($D208,'Team - Wins CALC'!$C$22:$U$53,E$1+2,FALSE)</f>
        <v>0</v>
      </c>
      <c r="F208" s="19">
        <f>VLOOKUP($D208,'Team - Wins CALC'!$C$22:$U$53,F$1+2,FALSE)</f>
        <v>0</v>
      </c>
      <c r="G208" s="19">
        <f>VLOOKUP($D208,'Team - Wins CALC'!$C$22:$U$53,G$1+2,FALSE)</f>
        <v>0</v>
      </c>
      <c r="H208" s="19">
        <f>VLOOKUP($D208,'Team - Wins CALC'!$C$22:$U$53,H$1+2,FALSE)</f>
        <v>0</v>
      </c>
      <c r="I208" s="19">
        <f>VLOOKUP($D208,'Team - Wins CALC'!$C$22:$U$53,I$1+2,FALSE)</f>
        <v>0</v>
      </c>
      <c r="J208" s="19">
        <f>VLOOKUP($D208,'Team - Wins CALC'!$C$22:$U$53,J$1+2,FALSE)</f>
        <v>0</v>
      </c>
      <c r="K208" s="19">
        <f>VLOOKUP($D208,'Team - Wins CALC'!$C$22:$U$53,K$1+2,FALSE)</f>
        <v>0</v>
      </c>
      <c r="L208" s="19">
        <f>VLOOKUP($D208,'Team - Wins CALC'!$C$22:$U$53,L$1+2,FALSE)</f>
        <v>0</v>
      </c>
      <c r="M208" s="19">
        <f>VLOOKUP($D208,'Team - Wins CALC'!$C$22:$U$53,M$1+2,FALSE)</f>
        <v>0</v>
      </c>
      <c r="N208" s="19">
        <f>VLOOKUP($D208,'Team - Wins CALC'!$C$22:$U$53,N$1+2,FALSE)</f>
        <v>0</v>
      </c>
      <c r="O208" s="19">
        <f>VLOOKUP($D208,'Team - Wins CALC'!$C$22:$U$53,O$1+2,FALSE)</f>
        <v>0</v>
      </c>
      <c r="P208" s="19">
        <f>VLOOKUP($D208,'Team - Wins CALC'!$C$22:$U$53,P$1+2,FALSE)</f>
        <v>0</v>
      </c>
      <c r="Q208" s="19">
        <f>VLOOKUP($D208,'Team - Wins CALC'!$C$22:$U$53,Q$1+2,FALSE)</f>
        <v>0</v>
      </c>
      <c r="R208" s="19">
        <f>VLOOKUP($D208,'Team - Wins CALC'!$C$22:$U$53,R$1+2,FALSE)</f>
        <v>0</v>
      </c>
      <c r="S208" s="19">
        <f>VLOOKUP($D208,'Team - Wins CALC'!$C$22:$U$53,S$1+2,FALSE)</f>
        <v>0</v>
      </c>
      <c r="T208" s="19">
        <f>VLOOKUP($D208,'Team - Wins CALC'!$C$22:$U$53,T$1+2,FALSE)</f>
        <v>0</v>
      </c>
      <c r="U208" s="19">
        <f>VLOOKUP($D208,'Team - Wins CALC'!$C$22:$U$53,U$1+2,FALSE)</f>
        <v>0</v>
      </c>
      <c r="V208" s="22">
        <f t="shared" si="52"/>
        <v>0</v>
      </c>
    </row>
    <row r="209" spans="3:22" ht="12.75">
      <c r="C209" s="11"/>
      <c r="D209" s="3" t="str">
        <f>VLOOKUP(C205,'Entries - DATA'!$A$4:$S$43,14)</f>
        <v>Dallas COWBOYS</v>
      </c>
      <c r="E209" s="19">
        <f>VLOOKUP($D209,'Team - Wins CALC'!$C$22:$U$53,E$1+2,FALSE)</f>
        <v>1</v>
      </c>
      <c r="F209" s="19">
        <f>VLOOKUP($D209,'Team - Wins CALC'!$C$22:$U$53,F$1+2,FALSE)</f>
        <v>1</v>
      </c>
      <c r="G209" s="19">
        <f>VLOOKUP($D209,'Team - Wins CALC'!$C$22:$U$53,G$1+2,FALSE)</f>
        <v>0</v>
      </c>
      <c r="H209" s="19">
        <f>VLOOKUP($D209,'Team - Wins CALC'!$C$22:$U$53,H$1+2,FALSE)</f>
        <v>0</v>
      </c>
      <c r="I209" s="19">
        <f>VLOOKUP($D209,'Team - Wins CALC'!$C$22:$U$53,I$1+2,FALSE)</f>
        <v>0</v>
      </c>
      <c r="J209" s="19">
        <f>VLOOKUP($D209,'Team - Wins CALC'!$C$22:$U$53,J$1+2,FALSE)</f>
        <v>0</v>
      </c>
      <c r="K209" s="19">
        <f>VLOOKUP($D209,'Team - Wins CALC'!$C$22:$U$53,K$1+2,FALSE)</f>
        <v>0</v>
      </c>
      <c r="L209" s="19">
        <f>VLOOKUP($D209,'Team - Wins CALC'!$C$22:$U$53,L$1+2,FALSE)</f>
        <v>0</v>
      </c>
      <c r="M209" s="19">
        <f>VLOOKUP($D209,'Team - Wins CALC'!$C$22:$U$53,M$1+2,FALSE)</f>
        <v>0</v>
      </c>
      <c r="N209" s="19">
        <f>VLOOKUP($D209,'Team - Wins CALC'!$C$22:$U$53,N$1+2,FALSE)</f>
        <v>0</v>
      </c>
      <c r="O209" s="19">
        <f>VLOOKUP($D209,'Team - Wins CALC'!$C$22:$U$53,O$1+2,FALSE)</f>
        <v>0</v>
      </c>
      <c r="P209" s="19">
        <f>VLOOKUP($D209,'Team - Wins CALC'!$C$22:$U$53,P$1+2,FALSE)</f>
        <v>0</v>
      </c>
      <c r="Q209" s="19">
        <f>VLOOKUP($D209,'Team - Wins CALC'!$C$22:$U$53,Q$1+2,FALSE)</f>
        <v>0</v>
      </c>
      <c r="R209" s="19">
        <f>VLOOKUP($D209,'Team - Wins CALC'!$C$22:$U$53,R$1+2,FALSE)</f>
        <v>0</v>
      </c>
      <c r="S209" s="19">
        <f>VLOOKUP($D209,'Team - Wins CALC'!$C$22:$U$53,S$1+2,FALSE)</f>
        <v>0</v>
      </c>
      <c r="T209" s="19">
        <f>VLOOKUP($D209,'Team - Wins CALC'!$C$22:$U$53,T$1+2,FALSE)</f>
        <v>0</v>
      </c>
      <c r="U209" s="19">
        <f>VLOOKUP($D209,'Team - Wins CALC'!$C$22:$U$53,U$1+2,FALSE)</f>
        <v>0</v>
      </c>
      <c r="V209" s="22">
        <f t="shared" si="52"/>
        <v>2</v>
      </c>
    </row>
    <row r="210" spans="3:22" ht="12.75">
      <c r="C210" s="9" t="s">
        <v>6</v>
      </c>
      <c r="D210" s="3" t="str">
        <f>VLOOKUP(C205,'Entries - DATA'!$A$4:$S$43,15)</f>
        <v>San Diego CHARGERS</v>
      </c>
      <c r="E210" s="19">
        <f>VLOOKUP($D210,'Team - Wins CALC'!$C$22:$U$53,E$1+2,FALSE)</f>
        <v>0</v>
      </c>
      <c r="F210" s="19">
        <f>VLOOKUP($D210,'Team - Wins CALC'!$C$22:$U$53,F$1+2,FALSE)</f>
        <v>0</v>
      </c>
      <c r="G210" s="19">
        <f>VLOOKUP($D210,'Team - Wins CALC'!$C$22:$U$53,G$1+2,FALSE)</f>
        <v>0</v>
      </c>
      <c r="H210" s="19">
        <f>VLOOKUP($D210,'Team - Wins CALC'!$C$22:$U$53,H$1+2,FALSE)</f>
        <v>0</v>
      </c>
      <c r="I210" s="19">
        <f>VLOOKUP($D210,'Team - Wins CALC'!$C$22:$U$53,I$1+2,FALSE)</f>
        <v>0</v>
      </c>
      <c r="J210" s="19">
        <f>VLOOKUP($D210,'Team - Wins CALC'!$C$22:$U$53,J$1+2,FALSE)</f>
        <v>0</v>
      </c>
      <c r="K210" s="19">
        <f>VLOOKUP($D210,'Team - Wins CALC'!$C$22:$U$53,K$1+2,FALSE)</f>
        <v>0</v>
      </c>
      <c r="L210" s="19">
        <f>VLOOKUP($D210,'Team - Wins CALC'!$C$22:$U$53,L$1+2,FALSE)</f>
        <v>0</v>
      </c>
      <c r="M210" s="19">
        <f>VLOOKUP($D210,'Team - Wins CALC'!$C$22:$U$53,M$1+2,FALSE)</f>
        <v>0</v>
      </c>
      <c r="N210" s="19">
        <f>VLOOKUP($D210,'Team - Wins CALC'!$C$22:$U$53,N$1+2,FALSE)</f>
        <v>0</v>
      </c>
      <c r="O210" s="19">
        <f>VLOOKUP($D210,'Team - Wins CALC'!$C$22:$U$53,O$1+2,FALSE)</f>
        <v>0</v>
      </c>
      <c r="P210" s="19">
        <f>VLOOKUP($D210,'Team - Wins CALC'!$C$22:$U$53,P$1+2,FALSE)</f>
        <v>0</v>
      </c>
      <c r="Q210" s="19">
        <f>VLOOKUP($D210,'Team - Wins CALC'!$C$22:$U$53,Q$1+2,FALSE)</f>
        <v>0</v>
      </c>
      <c r="R210" s="19">
        <f>VLOOKUP($D210,'Team - Wins CALC'!$C$22:$U$53,R$1+2,FALSE)</f>
        <v>0</v>
      </c>
      <c r="S210" s="19">
        <f>VLOOKUP($D210,'Team - Wins CALC'!$C$22:$U$53,S$1+2,FALSE)</f>
        <v>0</v>
      </c>
      <c r="T210" s="19">
        <f>VLOOKUP($D210,'Team - Wins CALC'!$C$22:$U$53,T$1+2,FALSE)</f>
        <v>0</v>
      </c>
      <c r="U210" s="19">
        <f>VLOOKUP($D210,'Team - Wins CALC'!$C$22:$U$53,U$1+2,FALSE)</f>
        <v>0</v>
      </c>
      <c r="V210" s="22">
        <f t="shared" si="52"/>
        <v>0</v>
      </c>
    </row>
    <row r="211" spans="3:22" ht="12.75">
      <c r="C211" s="10"/>
      <c r="D211" s="3" t="str">
        <f>VLOOKUP(C205,'Entries - DATA'!$A$4:$S$43,16)</f>
        <v>New England PATRIOTS</v>
      </c>
      <c r="E211" s="19">
        <f>VLOOKUP($D211,'Team - Wins CALC'!$C$22:$U$53,E$1+2,FALSE)</f>
        <v>1</v>
      </c>
      <c r="F211" s="19">
        <f>VLOOKUP($D211,'Team - Wins CALC'!$C$22:$U$53,F$1+2,FALSE)</f>
        <v>1</v>
      </c>
      <c r="G211" s="19">
        <f>VLOOKUP($D211,'Team - Wins CALC'!$C$22:$U$53,G$1+2,FALSE)</f>
        <v>0</v>
      </c>
      <c r="H211" s="19">
        <f>VLOOKUP($D211,'Team - Wins CALC'!$C$22:$U$53,H$1+2,FALSE)</f>
        <v>0</v>
      </c>
      <c r="I211" s="19">
        <f>VLOOKUP($D211,'Team - Wins CALC'!$C$22:$U$53,I$1+2,FALSE)</f>
        <v>0</v>
      </c>
      <c r="J211" s="19">
        <f>VLOOKUP($D211,'Team - Wins CALC'!$C$22:$U$53,J$1+2,FALSE)</f>
        <v>0</v>
      </c>
      <c r="K211" s="19">
        <f>VLOOKUP($D211,'Team - Wins CALC'!$C$22:$U$53,K$1+2,FALSE)</f>
        <v>0</v>
      </c>
      <c r="L211" s="19">
        <f>VLOOKUP($D211,'Team - Wins CALC'!$C$22:$U$53,L$1+2,FALSE)</f>
        <v>0</v>
      </c>
      <c r="M211" s="19">
        <f>VLOOKUP($D211,'Team - Wins CALC'!$C$22:$U$53,M$1+2,FALSE)</f>
        <v>0</v>
      </c>
      <c r="N211" s="19">
        <f>VLOOKUP($D211,'Team - Wins CALC'!$C$22:$U$53,N$1+2,FALSE)</f>
        <v>0</v>
      </c>
      <c r="O211" s="19">
        <f>VLOOKUP($D211,'Team - Wins CALC'!$C$22:$U$53,O$1+2,FALSE)</f>
        <v>0</v>
      </c>
      <c r="P211" s="19">
        <f>VLOOKUP($D211,'Team - Wins CALC'!$C$22:$U$53,P$1+2,FALSE)</f>
        <v>0</v>
      </c>
      <c r="Q211" s="19">
        <f>VLOOKUP($D211,'Team - Wins CALC'!$C$22:$U$53,Q$1+2,FALSE)</f>
        <v>0</v>
      </c>
      <c r="R211" s="19">
        <f>VLOOKUP($D211,'Team - Wins CALC'!$C$22:$U$53,R$1+2,FALSE)</f>
        <v>0</v>
      </c>
      <c r="S211" s="19">
        <f>VLOOKUP($D211,'Team - Wins CALC'!$C$22:$U$53,S$1+2,FALSE)</f>
        <v>0</v>
      </c>
      <c r="T211" s="19">
        <f>VLOOKUP($D211,'Team - Wins CALC'!$C$22:$U$53,T$1+2,FALSE)</f>
        <v>0</v>
      </c>
      <c r="U211" s="19">
        <f>VLOOKUP($D211,'Team - Wins CALC'!$C$22:$U$53,U$1+2,FALSE)</f>
        <v>0</v>
      </c>
      <c r="V211" s="22">
        <f t="shared" si="52"/>
        <v>2</v>
      </c>
    </row>
    <row r="212" spans="3:22" ht="12.75">
      <c r="C212" s="10"/>
      <c r="D212" s="3" t="str">
        <f>VLOOKUP(C205,'Entries - DATA'!$A$4:$S$43,17)</f>
        <v>Indianapolis COLTS</v>
      </c>
      <c r="E212" s="19">
        <f>VLOOKUP($D212,'Team - Wins CALC'!$C$22:$U$53,E$1+2,FALSE)</f>
        <v>0</v>
      </c>
      <c r="F212" s="19">
        <f>VLOOKUP($D212,'Team - Wins CALC'!$C$22:$U$53,F$1+2,FALSE)</f>
        <v>1</v>
      </c>
      <c r="G212" s="19">
        <f>VLOOKUP($D212,'Team - Wins CALC'!$C$22:$U$53,G$1+2,FALSE)</f>
        <v>0</v>
      </c>
      <c r="H212" s="19">
        <f>VLOOKUP($D212,'Team - Wins CALC'!$C$22:$U$53,H$1+2,FALSE)</f>
        <v>0</v>
      </c>
      <c r="I212" s="19">
        <f>VLOOKUP($D212,'Team - Wins CALC'!$C$22:$U$53,I$1+2,FALSE)</f>
        <v>0</v>
      </c>
      <c r="J212" s="19">
        <f>VLOOKUP($D212,'Team - Wins CALC'!$C$22:$U$53,J$1+2,FALSE)</f>
        <v>0</v>
      </c>
      <c r="K212" s="19">
        <f>VLOOKUP($D212,'Team - Wins CALC'!$C$22:$U$53,K$1+2,FALSE)</f>
        <v>0</v>
      </c>
      <c r="L212" s="19">
        <f>VLOOKUP($D212,'Team - Wins CALC'!$C$22:$U$53,L$1+2,FALSE)</f>
        <v>0</v>
      </c>
      <c r="M212" s="19">
        <f>VLOOKUP($D212,'Team - Wins CALC'!$C$22:$U$53,M$1+2,FALSE)</f>
        <v>0</v>
      </c>
      <c r="N212" s="19">
        <f>VLOOKUP($D212,'Team - Wins CALC'!$C$22:$U$53,N$1+2,FALSE)</f>
        <v>0</v>
      </c>
      <c r="O212" s="19">
        <f>VLOOKUP($D212,'Team - Wins CALC'!$C$22:$U$53,O$1+2,FALSE)</f>
        <v>0</v>
      </c>
      <c r="P212" s="19">
        <f>VLOOKUP($D212,'Team - Wins CALC'!$C$22:$U$53,P$1+2,FALSE)</f>
        <v>0</v>
      </c>
      <c r="Q212" s="19">
        <f>VLOOKUP($D212,'Team - Wins CALC'!$C$22:$U$53,Q$1+2,FALSE)</f>
        <v>0</v>
      </c>
      <c r="R212" s="19">
        <f>VLOOKUP($D212,'Team - Wins CALC'!$C$22:$U$53,R$1+2,FALSE)</f>
        <v>0</v>
      </c>
      <c r="S212" s="19">
        <f>VLOOKUP($D212,'Team - Wins CALC'!$C$22:$U$53,S$1+2,FALSE)</f>
        <v>0</v>
      </c>
      <c r="T212" s="19">
        <f>VLOOKUP($D212,'Team - Wins CALC'!$C$22:$U$53,T$1+2,FALSE)</f>
        <v>0</v>
      </c>
      <c r="U212" s="19">
        <f>VLOOKUP($D212,'Team - Wins CALC'!$C$22:$U$53,U$1+2,FALSE)</f>
        <v>0</v>
      </c>
      <c r="V212" s="22">
        <f t="shared" si="52"/>
        <v>1</v>
      </c>
    </row>
    <row r="213" spans="3:22" ht="13.5" thickBot="1">
      <c r="C213" s="11"/>
      <c r="D213" s="3" t="str">
        <f>VLOOKUP(C205,'Entries - DATA'!$A$4:$S$43,18)</f>
        <v>Jacksonville JAGUARS</v>
      </c>
      <c r="E213" s="19">
        <f>VLOOKUP($D213,'Team - Wins CALC'!$C$22:$U$53,E$1+2,FALSE)</f>
        <v>0</v>
      </c>
      <c r="F213" s="19">
        <f>VLOOKUP($D213,'Team - Wins CALC'!$C$22:$U$53,F$1+2,FALSE)</f>
        <v>0</v>
      </c>
      <c r="G213" s="19">
        <f>VLOOKUP($D213,'Team - Wins CALC'!$C$22:$U$53,G$1+2,FALSE)</f>
        <v>0</v>
      </c>
      <c r="H213" s="19">
        <f>VLOOKUP($D213,'Team - Wins CALC'!$C$22:$U$53,H$1+2,FALSE)</f>
        <v>0</v>
      </c>
      <c r="I213" s="19">
        <f>VLOOKUP($D213,'Team - Wins CALC'!$C$22:$U$53,I$1+2,FALSE)</f>
        <v>0</v>
      </c>
      <c r="J213" s="19">
        <f>VLOOKUP($D213,'Team - Wins CALC'!$C$22:$U$53,J$1+2,FALSE)</f>
        <v>0</v>
      </c>
      <c r="K213" s="19">
        <f>VLOOKUP($D213,'Team - Wins CALC'!$C$22:$U$53,K$1+2,FALSE)</f>
        <v>0</v>
      </c>
      <c r="L213" s="19">
        <f>VLOOKUP($D213,'Team - Wins CALC'!$C$22:$U$53,L$1+2,FALSE)</f>
        <v>0</v>
      </c>
      <c r="M213" s="19">
        <f>VLOOKUP($D213,'Team - Wins CALC'!$C$22:$U$53,M$1+2,FALSE)</f>
        <v>0</v>
      </c>
      <c r="N213" s="19">
        <f>VLOOKUP($D213,'Team - Wins CALC'!$C$22:$U$53,N$1+2,FALSE)</f>
        <v>0</v>
      </c>
      <c r="O213" s="19">
        <f>VLOOKUP($D213,'Team - Wins CALC'!$C$22:$U$53,O$1+2,FALSE)</f>
        <v>0</v>
      </c>
      <c r="P213" s="19">
        <f>VLOOKUP($D213,'Team - Wins CALC'!$C$22:$U$53,P$1+2,FALSE)</f>
        <v>0</v>
      </c>
      <c r="Q213" s="19">
        <f>VLOOKUP($D213,'Team - Wins CALC'!$C$22:$U$53,Q$1+2,FALSE)</f>
        <v>0</v>
      </c>
      <c r="R213" s="19">
        <f>VLOOKUP($D213,'Team - Wins CALC'!$C$22:$U$53,R$1+2,FALSE)</f>
        <v>0</v>
      </c>
      <c r="S213" s="19">
        <f>VLOOKUP($D213,'Team - Wins CALC'!$C$22:$U$53,S$1+2,FALSE)</f>
        <v>0</v>
      </c>
      <c r="T213" s="19">
        <f>VLOOKUP($D213,'Team - Wins CALC'!$C$22:$U$53,T$1+2,FALSE)</f>
        <v>0</v>
      </c>
      <c r="U213" s="19">
        <f>VLOOKUP($D213,'Team - Wins CALC'!$C$22:$U$53,U$1+2,FALSE)</f>
        <v>0</v>
      </c>
      <c r="V213" s="23">
        <f t="shared" si="52"/>
        <v>0</v>
      </c>
    </row>
    <row r="214" spans="3:41" ht="13.5" thickBot="1">
      <c r="C214" s="17"/>
      <c r="D214" s="18" t="s">
        <v>86</v>
      </c>
      <c r="E214" s="16">
        <f>SUM(E206:E213)</f>
        <v>4</v>
      </c>
      <c r="F214" s="13">
        <f aca="true" t="shared" si="53" ref="F214:U214">SUM(F206:F213)</f>
        <v>4</v>
      </c>
      <c r="G214" s="13">
        <f t="shared" si="53"/>
        <v>0</v>
      </c>
      <c r="H214" s="13">
        <f t="shared" si="53"/>
        <v>0</v>
      </c>
      <c r="I214" s="13">
        <f t="shared" si="53"/>
        <v>0</v>
      </c>
      <c r="J214" s="13">
        <f t="shared" si="53"/>
        <v>0</v>
      </c>
      <c r="K214" s="13">
        <f t="shared" si="53"/>
        <v>0</v>
      </c>
      <c r="L214" s="13">
        <f t="shared" si="53"/>
        <v>0</v>
      </c>
      <c r="M214" s="13">
        <f t="shared" si="53"/>
        <v>0</v>
      </c>
      <c r="N214" s="13">
        <f t="shared" si="53"/>
        <v>0</v>
      </c>
      <c r="O214" s="13">
        <f t="shared" si="53"/>
        <v>0</v>
      </c>
      <c r="P214" s="13">
        <f t="shared" si="53"/>
        <v>0</v>
      </c>
      <c r="Q214" s="13">
        <f t="shared" si="53"/>
        <v>0</v>
      </c>
      <c r="R214" s="13">
        <f t="shared" si="53"/>
        <v>0</v>
      </c>
      <c r="S214" s="13">
        <f t="shared" si="53"/>
        <v>0</v>
      </c>
      <c r="T214" s="13">
        <f t="shared" si="53"/>
        <v>0</v>
      </c>
      <c r="U214" s="14">
        <f t="shared" si="53"/>
        <v>0</v>
      </c>
      <c r="V214" s="24">
        <f t="shared" si="52"/>
        <v>8</v>
      </c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3:41" s="20" customFormat="1" ht="22.5" customHeight="1">
      <c r="C215" s="34" t="s">
        <v>87</v>
      </c>
      <c r="D215" s="31" t="str">
        <f>VLOOKUP(C205,'Entries - DATA'!$A$4:$S$43,19)</f>
        <v>Cleveland BROWNS</v>
      </c>
      <c r="E215" s="35">
        <f>VLOOKUP($D215,'Team - Wins CALC'!$C$22:$U$53,E$1+2,FALSE)</f>
        <v>0</v>
      </c>
      <c r="F215" s="35">
        <f>VLOOKUP($D215,'Team - Wins CALC'!$C$22:$U$53,F$1+2,FALSE)</f>
        <v>0</v>
      </c>
      <c r="G215" s="35">
        <f>VLOOKUP($D215,'Team - Wins CALC'!$C$22:$U$53,G$1+2,FALSE)</f>
        <v>0</v>
      </c>
      <c r="H215" s="35">
        <f>VLOOKUP($D215,'Team - Wins CALC'!$C$22:$U$53,H$1+2,FALSE)</f>
        <v>0</v>
      </c>
      <c r="I215" s="35">
        <f>VLOOKUP($D215,'Team - Wins CALC'!$C$22:$U$53,I$1+2,FALSE)</f>
        <v>0</v>
      </c>
      <c r="J215" s="35">
        <f>VLOOKUP($D215,'Team - Wins CALC'!$C$22:$U$53,J$1+2,FALSE)</f>
        <v>0</v>
      </c>
      <c r="K215" s="35">
        <f>VLOOKUP($D215,'Team - Wins CALC'!$C$22:$U$53,K$1+2,FALSE)</f>
        <v>0</v>
      </c>
      <c r="L215" s="35">
        <f>VLOOKUP($D215,'Team - Wins CALC'!$C$22:$U$53,L$1+2,FALSE)</f>
        <v>0</v>
      </c>
      <c r="M215" s="35">
        <f>VLOOKUP($D215,'Team - Wins CALC'!$C$22:$U$53,M$1+2,FALSE)</f>
        <v>0</v>
      </c>
      <c r="N215" s="35">
        <f>VLOOKUP($D215,'Team - Wins CALC'!$C$22:$U$53,N$1+2,FALSE)</f>
        <v>0</v>
      </c>
      <c r="O215" s="35">
        <f>VLOOKUP($D215,'Team - Wins CALC'!$C$22:$U$53,O$1+2,FALSE)</f>
        <v>0</v>
      </c>
      <c r="P215" s="35">
        <f>VLOOKUP($D215,'Team - Wins CALC'!$C$22:$U$53,P$1+2,FALSE)</f>
        <v>0</v>
      </c>
      <c r="Q215" s="35">
        <f>VLOOKUP($D215,'Team - Wins CALC'!$C$22:$U$53,Q$1+2,FALSE)</f>
        <v>0</v>
      </c>
      <c r="R215" s="35">
        <f>VLOOKUP($D215,'Team - Wins CALC'!$C$22:$U$53,R$1+2,FALSE)</f>
        <v>0</v>
      </c>
      <c r="S215" s="35">
        <f>VLOOKUP($D215,'Team - Wins CALC'!$C$22:$U$53,S$1+2,FALSE)</f>
        <v>0</v>
      </c>
      <c r="T215" s="35">
        <f>VLOOKUP($D215,'Team - Wins CALC'!$C$22:$U$53,T$1+2,FALSE)</f>
        <v>0</v>
      </c>
      <c r="U215" s="35">
        <f>VLOOKUP($D215,'Team - Wins CALC'!$C$22:$U$53,U$1+2,FALSE)</f>
        <v>0</v>
      </c>
      <c r="V215" s="25">
        <f>SUM(E215:U215)</f>
        <v>0</v>
      </c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24:41" ht="12.75">
      <c r="X216" s="1">
        <v>1</v>
      </c>
      <c r="Y216" s="1">
        <v>2</v>
      </c>
      <c r="Z216" s="1">
        <v>3</v>
      </c>
      <c r="AA216" s="1">
        <v>4</v>
      </c>
      <c r="AB216" s="1">
        <v>5</v>
      </c>
      <c r="AC216" s="1">
        <v>6</v>
      </c>
      <c r="AD216" s="1">
        <v>7</v>
      </c>
      <c r="AE216" s="1">
        <v>8</v>
      </c>
      <c r="AF216" s="1">
        <v>9</v>
      </c>
      <c r="AG216" s="1">
        <v>10</v>
      </c>
      <c r="AH216" s="1">
        <v>11</v>
      </c>
      <c r="AI216" s="1">
        <v>12</v>
      </c>
      <c r="AJ216" s="1">
        <v>13</v>
      </c>
      <c r="AK216" s="1">
        <v>14</v>
      </c>
      <c r="AL216" s="1">
        <v>15</v>
      </c>
      <c r="AM216" s="1">
        <v>16</v>
      </c>
      <c r="AN216" s="1">
        <v>17</v>
      </c>
      <c r="AO216" s="15" t="s">
        <v>92</v>
      </c>
    </row>
    <row r="217" spans="3:41" ht="13.5" thickBot="1">
      <c r="C217" t="str">
        <f ca="1">INDIRECT("'Entries - DATA'!"&amp;"A"&amp;A218+3)</f>
        <v>Kent</v>
      </c>
      <c r="E217" s="1">
        <v>1</v>
      </c>
      <c r="F217" s="1">
        <v>2</v>
      </c>
      <c r="G217" s="1">
        <v>3</v>
      </c>
      <c r="H217" s="1">
        <v>4</v>
      </c>
      <c r="I217" s="1">
        <v>5</v>
      </c>
      <c r="J217" s="1">
        <v>6</v>
      </c>
      <c r="K217" s="1">
        <v>7</v>
      </c>
      <c r="L217" s="1">
        <v>8</v>
      </c>
      <c r="M217" s="1">
        <v>9</v>
      </c>
      <c r="N217" s="1">
        <v>10</v>
      </c>
      <c r="O217" s="1">
        <v>11</v>
      </c>
      <c r="P217" s="1">
        <v>12</v>
      </c>
      <c r="Q217" s="1">
        <v>13</v>
      </c>
      <c r="R217" s="1">
        <v>14</v>
      </c>
      <c r="S217" s="1">
        <v>15</v>
      </c>
      <c r="T217" s="1">
        <v>16</v>
      </c>
      <c r="U217" s="1">
        <v>17</v>
      </c>
      <c r="V217" s="20" t="s">
        <v>88</v>
      </c>
      <c r="X217">
        <f aca="true" t="shared" si="54" ref="X217:AN217">+E226</f>
        <v>3</v>
      </c>
      <c r="Y217">
        <f t="shared" si="54"/>
        <v>2</v>
      </c>
      <c r="Z217">
        <f t="shared" si="54"/>
        <v>0</v>
      </c>
      <c r="AA217">
        <f t="shared" si="54"/>
        <v>0</v>
      </c>
      <c r="AB217">
        <f t="shared" si="54"/>
        <v>0</v>
      </c>
      <c r="AC217">
        <f t="shared" si="54"/>
        <v>0</v>
      </c>
      <c r="AD217">
        <f t="shared" si="54"/>
        <v>0</v>
      </c>
      <c r="AE217">
        <f t="shared" si="54"/>
        <v>0</v>
      </c>
      <c r="AF217">
        <f t="shared" si="54"/>
        <v>0</v>
      </c>
      <c r="AG217">
        <f t="shared" si="54"/>
        <v>0</v>
      </c>
      <c r="AH217">
        <f t="shared" si="54"/>
        <v>0</v>
      </c>
      <c r="AI217">
        <f t="shared" si="54"/>
        <v>0</v>
      </c>
      <c r="AJ217">
        <f t="shared" si="54"/>
        <v>0</v>
      </c>
      <c r="AK217">
        <f t="shared" si="54"/>
        <v>0</v>
      </c>
      <c r="AL217">
        <f t="shared" si="54"/>
        <v>0</v>
      </c>
      <c r="AM217">
        <f t="shared" si="54"/>
        <v>0</v>
      </c>
      <c r="AN217">
        <f t="shared" si="54"/>
        <v>0</v>
      </c>
      <c r="AO217">
        <f>+V227</f>
        <v>1</v>
      </c>
    </row>
    <row r="218" spans="1:22" ht="12.75">
      <c r="A218">
        <f>+SUM(A205:A217)+1</f>
        <v>19</v>
      </c>
      <c r="C218" s="9" t="s">
        <v>4</v>
      </c>
      <c r="D218" s="3" t="str">
        <f>VLOOKUP(C217,'Entries - DATA'!$A$4:$S$43,11)</f>
        <v>Dallas COWBOYS</v>
      </c>
      <c r="E218" s="19">
        <f>VLOOKUP($D218,'Team - Wins CALC'!$C$22:$U$53,E$1+2,FALSE)</f>
        <v>1</v>
      </c>
      <c r="F218" s="19">
        <f>VLOOKUP($D218,'Team - Wins CALC'!$C$22:$U$53,F$1+2,FALSE)</f>
        <v>1</v>
      </c>
      <c r="G218" s="19">
        <f>VLOOKUP($D218,'Team - Wins CALC'!$C$22:$U$53,G$1+2,FALSE)</f>
        <v>0</v>
      </c>
      <c r="H218" s="19">
        <f>VLOOKUP($D218,'Team - Wins CALC'!$C$22:$U$53,H$1+2,FALSE)</f>
        <v>0</v>
      </c>
      <c r="I218" s="19">
        <f>VLOOKUP($D218,'Team - Wins CALC'!$C$22:$U$53,I$1+2,FALSE)</f>
        <v>0</v>
      </c>
      <c r="J218" s="19">
        <f>VLOOKUP($D218,'Team - Wins CALC'!$C$22:$U$53,J$1+2,FALSE)</f>
        <v>0</v>
      </c>
      <c r="K218" s="19">
        <f>VLOOKUP($D218,'Team - Wins CALC'!$C$22:$U$53,K$1+2,FALSE)</f>
        <v>0</v>
      </c>
      <c r="L218" s="19">
        <f>VLOOKUP($D218,'Team - Wins CALC'!$C$22:$U$53,L$1+2,FALSE)</f>
        <v>0</v>
      </c>
      <c r="M218" s="19">
        <f>VLOOKUP($D218,'Team - Wins CALC'!$C$22:$U$53,M$1+2,FALSE)</f>
        <v>0</v>
      </c>
      <c r="N218" s="19">
        <f>VLOOKUP($D218,'Team - Wins CALC'!$C$22:$U$53,N$1+2,FALSE)</f>
        <v>0</v>
      </c>
      <c r="O218" s="19">
        <f>VLOOKUP($D218,'Team - Wins CALC'!$C$22:$U$53,O$1+2,FALSE)</f>
        <v>0</v>
      </c>
      <c r="P218" s="19">
        <f>VLOOKUP($D218,'Team - Wins CALC'!$C$22:$U$53,P$1+2,FALSE)</f>
        <v>0</v>
      </c>
      <c r="Q218" s="19">
        <f>VLOOKUP($D218,'Team - Wins CALC'!$C$22:$U$53,Q$1+2,FALSE)</f>
        <v>0</v>
      </c>
      <c r="R218" s="19">
        <f>VLOOKUP($D218,'Team - Wins CALC'!$C$22:$U$53,R$1+2,FALSE)</f>
        <v>0</v>
      </c>
      <c r="S218" s="19">
        <f>VLOOKUP($D218,'Team - Wins CALC'!$C$22:$U$53,S$1+2,FALSE)</f>
        <v>0</v>
      </c>
      <c r="T218" s="19">
        <f>VLOOKUP($D218,'Team - Wins CALC'!$C$22:$U$53,T$1+2,FALSE)</f>
        <v>0</v>
      </c>
      <c r="U218" s="19">
        <f>VLOOKUP($D218,'Team - Wins CALC'!$C$22:$U$53,U$1+2,FALSE)</f>
        <v>0</v>
      </c>
      <c r="V218" s="21">
        <f>SUM(E218:U218)</f>
        <v>2</v>
      </c>
    </row>
    <row r="219" spans="3:22" ht="12.75">
      <c r="C219" s="10"/>
      <c r="D219" s="3" t="str">
        <f>VLOOKUP(C217,'Entries - DATA'!$A$4:$S$43,12)</f>
        <v>Seattle SEAHAWKS</v>
      </c>
      <c r="E219" s="19">
        <f>VLOOKUP($D219,'Team - Wins CALC'!$C$22:$U$53,E$1+2,FALSE)</f>
        <v>0</v>
      </c>
      <c r="F219" s="19">
        <f>VLOOKUP($D219,'Team - Wins CALC'!$C$22:$U$53,F$1+2,FALSE)</f>
        <v>0</v>
      </c>
      <c r="G219" s="19">
        <f>VLOOKUP($D219,'Team - Wins CALC'!$C$22:$U$53,G$1+2,FALSE)</f>
        <v>0</v>
      </c>
      <c r="H219" s="19">
        <f>VLOOKUP($D219,'Team - Wins CALC'!$C$22:$U$53,H$1+2,FALSE)</f>
        <v>0</v>
      </c>
      <c r="I219" s="19">
        <f>VLOOKUP($D219,'Team - Wins CALC'!$C$22:$U$53,I$1+2,FALSE)</f>
        <v>0</v>
      </c>
      <c r="J219" s="19">
        <f>VLOOKUP($D219,'Team - Wins CALC'!$C$22:$U$53,J$1+2,FALSE)</f>
        <v>0</v>
      </c>
      <c r="K219" s="19">
        <f>VLOOKUP($D219,'Team - Wins CALC'!$C$22:$U$53,K$1+2,FALSE)</f>
        <v>0</v>
      </c>
      <c r="L219" s="19">
        <f>VLOOKUP($D219,'Team - Wins CALC'!$C$22:$U$53,L$1+2,FALSE)</f>
        <v>0</v>
      </c>
      <c r="M219" s="19">
        <f>VLOOKUP($D219,'Team - Wins CALC'!$C$22:$U$53,M$1+2,FALSE)</f>
        <v>0</v>
      </c>
      <c r="N219" s="19">
        <f>VLOOKUP($D219,'Team - Wins CALC'!$C$22:$U$53,N$1+2,FALSE)</f>
        <v>0</v>
      </c>
      <c r="O219" s="19">
        <f>VLOOKUP($D219,'Team - Wins CALC'!$C$22:$U$53,O$1+2,FALSE)</f>
        <v>0</v>
      </c>
      <c r="P219" s="19">
        <f>VLOOKUP($D219,'Team - Wins CALC'!$C$22:$U$53,P$1+2,FALSE)</f>
        <v>0</v>
      </c>
      <c r="Q219" s="19">
        <f>VLOOKUP($D219,'Team - Wins CALC'!$C$22:$U$53,Q$1+2,FALSE)</f>
        <v>0</v>
      </c>
      <c r="R219" s="19">
        <f>VLOOKUP($D219,'Team - Wins CALC'!$C$22:$U$53,R$1+2,FALSE)</f>
        <v>0</v>
      </c>
      <c r="S219" s="19">
        <f>VLOOKUP($D219,'Team - Wins CALC'!$C$22:$U$53,S$1+2,FALSE)</f>
        <v>0</v>
      </c>
      <c r="T219" s="19">
        <f>VLOOKUP($D219,'Team - Wins CALC'!$C$22:$U$53,T$1+2,FALSE)</f>
        <v>0</v>
      </c>
      <c r="U219" s="19">
        <f>VLOOKUP($D219,'Team - Wins CALC'!$C$22:$U$53,U$1+2,FALSE)</f>
        <v>0</v>
      </c>
      <c r="V219" s="22">
        <f aca="true" t="shared" si="55" ref="V219:V226">SUM(E219:U219)</f>
        <v>0</v>
      </c>
    </row>
    <row r="220" spans="1:22" ht="12.75">
      <c r="A220" s="15"/>
      <c r="C220" s="10"/>
      <c r="D220" s="3" t="str">
        <f>VLOOKUP(C217,'Entries - DATA'!$A$4:$S$43,13)</f>
        <v>New Orleans SAINTS</v>
      </c>
      <c r="E220" s="19">
        <f>VLOOKUP($D220,'Team - Wins CALC'!$C$22:$U$53,E$1+2,FALSE)</f>
        <v>1</v>
      </c>
      <c r="F220" s="19">
        <f>VLOOKUP($D220,'Team - Wins CALC'!$C$22:$U$53,F$1+2,FALSE)</f>
        <v>0</v>
      </c>
      <c r="G220" s="19">
        <f>VLOOKUP($D220,'Team - Wins CALC'!$C$22:$U$53,G$1+2,FALSE)</f>
        <v>0</v>
      </c>
      <c r="H220" s="19">
        <f>VLOOKUP($D220,'Team - Wins CALC'!$C$22:$U$53,H$1+2,FALSE)</f>
        <v>0</v>
      </c>
      <c r="I220" s="19">
        <f>VLOOKUP($D220,'Team - Wins CALC'!$C$22:$U$53,I$1+2,FALSE)</f>
        <v>0</v>
      </c>
      <c r="J220" s="19">
        <f>VLOOKUP($D220,'Team - Wins CALC'!$C$22:$U$53,J$1+2,FALSE)</f>
        <v>0</v>
      </c>
      <c r="K220" s="19">
        <f>VLOOKUP($D220,'Team - Wins CALC'!$C$22:$U$53,K$1+2,FALSE)</f>
        <v>0</v>
      </c>
      <c r="L220" s="19">
        <f>VLOOKUP($D220,'Team - Wins CALC'!$C$22:$U$53,L$1+2,FALSE)</f>
        <v>0</v>
      </c>
      <c r="M220" s="19">
        <f>VLOOKUP($D220,'Team - Wins CALC'!$C$22:$U$53,M$1+2,FALSE)</f>
        <v>0</v>
      </c>
      <c r="N220" s="19">
        <f>VLOOKUP($D220,'Team - Wins CALC'!$C$22:$U$53,N$1+2,FALSE)</f>
        <v>0</v>
      </c>
      <c r="O220" s="19">
        <f>VLOOKUP($D220,'Team - Wins CALC'!$C$22:$U$53,O$1+2,FALSE)</f>
        <v>0</v>
      </c>
      <c r="P220" s="19">
        <f>VLOOKUP($D220,'Team - Wins CALC'!$C$22:$U$53,P$1+2,FALSE)</f>
        <v>0</v>
      </c>
      <c r="Q220" s="19">
        <f>VLOOKUP($D220,'Team - Wins CALC'!$C$22:$U$53,Q$1+2,FALSE)</f>
        <v>0</v>
      </c>
      <c r="R220" s="19">
        <f>VLOOKUP($D220,'Team - Wins CALC'!$C$22:$U$53,R$1+2,FALSE)</f>
        <v>0</v>
      </c>
      <c r="S220" s="19">
        <f>VLOOKUP($D220,'Team - Wins CALC'!$C$22:$U$53,S$1+2,FALSE)</f>
        <v>0</v>
      </c>
      <c r="T220" s="19">
        <f>VLOOKUP($D220,'Team - Wins CALC'!$C$22:$U$53,T$1+2,FALSE)</f>
        <v>0</v>
      </c>
      <c r="U220" s="19">
        <f>VLOOKUP($D220,'Team - Wins CALC'!$C$22:$U$53,U$1+2,FALSE)</f>
        <v>0</v>
      </c>
      <c r="V220" s="22">
        <f t="shared" si="55"/>
        <v>1</v>
      </c>
    </row>
    <row r="221" spans="3:22" ht="12.75">
      <c r="C221" s="11"/>
      <c r="D221" s="3" t="str">
        <f>VLOOKUP(C217,'Entries - DATA'!$A$4:$S$43,14)</f>
        <v>Minnesota VIKINGS</v>
      </c>
      <c r="E221" s="19">
        <f>VLOOKUP($D221,'Team - Wins CALC'!$C$22:$U$53,E$1+2,FALSE)</f>
        <v>0</v>
      </c>
      <c r="F221" s="19">
        <f>VLOOKUP($D221,'Team - Wins CALC'!$C$22:$U$53,F$1+2,FALSE)</f>
        <v>0</v>
      </c>
      <c r="G221" s="19">
        <f>VLOOKUP($D221,'Team - Wins CALC'!$C$22:$U$53,G$1+2,FALSE)</f>
        <v>0</v>
      </c>
      <c r="H221" s="19">
        <f>VLOOKUP($D221,'Team - Wins CALC'!$C$22:$U$53,H$1+2,FALSE)</f>
        <v>0</v>
      </c>
      <c r="I221" s="19">
        <f>VLOOKUP($D221,'Team - Wins CALC'!$C$22:$U$53,I$1+2,FALSE)</f>
        <v>0</v>
      </c>
      <c r="J221" s="19">
        <f>VLOOKUP($D221,'Team - Wins CALC'!$C$22:$U$53,J$1+2,FALSE)</f>
        <v>0</v>
      </c>
      <c r="K221" s="19">
        <f>VLOOKUP($D221,'Team - Wins CALC'!$C$22:$U$53,K$1+2,FALSE)</f>
        <v>0</v>
      </c>
      <c r="L221" s="19">
        <f>VLOOKUP($D221,'Team - Wins CALC'!$C$22:$U$53,L$1+2,FALSE)</f>
        <v>0</v>
      </c>
      <c r="M221" s="19">
        <f>VLOOKUP($D221,'Team - Wins CALC'!$C$22:$U$53,M$1+2,FALSE)</f>
        <v>0</v>
      </c>
      <c r="N221" s="19">
        <f>VLOOKUP($D221,'Team - Wins CALC'!$C$22:$U$53,N$1+2,FALSE)</f>
        <v>0</v>
      </c>
      <c r="O221" s="19">
        <f>VLOOKUP($D221,'Team - Wins CALC'!$C$22:$U$53,O$1+2,FALSE)</f>
        <v>0</v>
      </c>
      <c r="P221" s="19">
        <f>VLOOKUP($D221,'Team - Wins CALC'!$C$22:$U$53,P$1+2,FALSE)</f>
        <v>0</v>
      </c>
      <c r="Q221" s="19">
        <f>VLOOKUP($D221,'Team - Wins CALC'!$C$22:$U$53,Q$1+2,FALSE)</f>
        <v>0</v>
      </c>
      <c r="R221" s="19">
        <f>VLOOKUP($D221,'Team - Wins CALC'!$C$22:$U$53,R$1+2,FALSE)</f>
        <v>0</v>
      </c>
      <c r="S221" s="19">
        <f>VLOOKUP($D221,'Team - Wins CALC'!$C$22:$U$53,S$1+2,FALSE)</f>
        <v>0</v>
      </c>
      <c r="T221" s="19">
        <f>VLOOKUP($D221,'Team - Wins CALC'!$C$22:$U$53,T$1+2,FALSE)</f>
        <v>0</v>
      </c>
      <c r="U221" s="19">
        <f>VLOOKUP($D221,'Team - Wins CALC'!$C$22:$U$53,U$1+2,FALSE)</f>
        <v>0</v>
      </c>
      <c r="V221" s="22">
        <f t="shared" si="55"/>
        <v>0</v>
      </c>
    </row>
    <row r="222" spans="3:22" ht="12.75">
      <c r="C222" s="9" t="s">
        <v>6</v>
      </c>
      <c r="D222" s="3" t="str">
        <f>VLOOKUP(C217,'Entries - DATA'!$A$4:$S$43,15)</f>
        <v>San Diego CHARGERS</v>
      </c>
      <c r="E222" s="19">
        <f>VLOOKUP($D222,'Team - Wins CALC'!$C$22:$U$53,E$1+2,FALSE)</f>
        <v>0</v>
      </c>
      <c r="F222" s="19">
        <f>VLOOKUP($D222,'Team - Wins CALC'!$C$22:$U$53,F$1+2,FALSE)</f>
        <v>0</v>
      </c>
      <c r="G222" s="19">
        <f>VLOOKUP($D222,'Team - Wins CALC'!$C$22:$U$53,G$1+2,FALSE)</f>
        <v>0</v>
      </c>
      <c r="H222" s="19">
        <f>VLOOKUP($D222,'Team - Wins CALC'!$C$22:$U$53,H$1+2,FALSE)</f>
        <v>0</v>
      </c>
      <c r="I222" s="19">
        <f>VLOOKUP($D222,'Team - Wins CALC'!$C$22:$U$53,I$1+2,FALSE)</f>
        <v>0</v>
      </c>
      <c r="J222" s="19">
        <f>VLOOKUP($D222,'Team - Wins CALC'!$C$22:$U$53,J$1+2,FALSE)</f>
        <v>0</v>
      </c>
      <c r="K222" s="19">
        <f>VLOOKUP($D222,'Team - Wins CALC'!$C$22:$U$53,K$1+2,FALSE)</f>
        <v>0</v>
      </c>
      <c r="L222" s="19">
        <f>VLOOKUP($D222,'Team - Wins CALC'!$C$22:$U$53,L$1+2,FALSE)</f>
        <v>0</v>
      </c>
      <c r="M222" s="19">
        <f>VLOOKUP($D222,'Team - Wins CALC'!$C$22:$U$53,M$1+2,FALSE)</f>
        <v>0</v>
      </c>
      <c r="N222" s="19">
        <f>VLOOKUP($D222,'Team - Wins CALC'!$C$22:$U$53,N$1+2,FALSE)</f>
        <v>0</v>
      </c>
      <c r="O222" s="19">
        <f>VLOOKUP($D222,'Team - Wins CALC'!$C$22:$U$53,O$1+2,FALSE)</f>
        <v>0</v>
      </c>
      <c r="P222" s="19">
        <f>VLOOKUP($D222,'Team - Wins CALC'!$C$22:$U$53,P$1+2,FALSE)</f>
        <v>0</v>
      </c>
      <c r="Q222" s="19">
        <f>VLOOKUP($D222,'Team - Wins CALC'!$C$22:$U$53,Q$1+2,FALSE)</f>
        <v>0</v>
      </c>
      <c r="R222" s="19">
        <f>VLOOKUP($D222,'Team - Wins CALC'!$C$22:$U$53,R$1+2,FALSE)</f>
        <v>0</v>
      </c>
      <c r="S222" s="19">
        <f>VLOOKUP($D222,'Team - Wins CALC'!$C$22:$U$53,S$1+2,FALSE)</f>
        <v>0</v>
      </c>
      <c r="T222" s="19">
        <f>VLOOKUP($D222,'Team - Wins CALC'!$C$22:$U$53,T$1+2,FALSE)</f>
        <v>0</v>
      </c>
      <c r="U222" s="19">
        <f>VLOOKUP($D222,'Team - Wins CALC'!$C$22:$U$53,U$1+2,FALSE)</f>
        <v>0</v>
      </c>
      <c r="V222" s="22">
        <f t="shared" si="55"/>
        <v>0</v>
      </c>
    </row>
    <row r="223" spans="3:22" ht="12.75">
      <c r="C223" s="10"/>
      <c r="D223" s="3" t="str">
        <f>VLOOKUP(C217,'Entries - DATA'!$A$4:$S$43,16)</f>
        <v>New England PATRIOTS</v>
      </c>
      <c r="E223" s="19">
        <f>VLOOKUP($D223,'Team - Wins CALC'!$C$22:$U$53,E$1+2,FALSE)</f>
        <v>1</v>
      </c>
      <c r="F223" s="19">
        <f>VLOOKUP($D223,'Team - Wins CALC'!$C$22:$U$53,F$1+2,FALSE)</f>
        <v>1</v>
      </c>
      <c r="G223" s="19">
        <f>VLOOKUP($D223,'Team - Wins CALC'!$C$22:$U$53,G$1+2,FALSE)</f>
        <v>0</v>
      </c>
      <c r="H223" s="19">
        <f>VLOOKUP($D223,'Team - Wins CALC'!$C$22:$U$53,H$1+2,FALSE)</f>
        <v>0</v>
      </c>
      <c r="I223" s="19">
        <f>VLOOKUP($D223,'Team - Wins CALC'!$C$22:$U$53,I$1+2,FALSE)</f>
        <v>0</v>
      </c>
      <c r="J223" s="19">
        <f>VLOOKUP($D223,'Team - Wins CALC'!$C$22:$U$53,J$1+2,FALSE)</f>
        <v>0</v>
      </c>
      <c r="K223" s="19">
        <f>VLOOKUP($D223,'Team - Wins CALC'!$C$22:$U$53,K$1+2,FALSE)</f>
        <v>0</v>
      </c>
      <c r="L223" s="19">
        <f>VLOOKUP($D223,'Team - Wins CALC'!$C$22:$U$53,L$1+2,FALSE)</f>
        <v>0</v>
      </c>
      <c r="M223" s="19">
        <f>VLOOKUP($D223,'Team - Wins CALC'!$C$22:$U$53,M$1+2,FALSE)</f>
        <v>0</v>
      </c>
      <c r="N223" s="19">
        <f>VLOOKUP($D223,'Team - Wins CALC'!$C$22:$U$53,N$1+2,FALSE)</f>
        <v>0</v>
      </c>
      <c r="O223" s="19">
        <f>VLOOKUP($D223,'Team - Wins CALC'!$C$22:$U$53,O$1+2,FALSE)</f>
        <v>0</v>
      </c>
      <c r="P223" s="19">
        <f>VLOOKUP($D223,'Team - Wins CALC'!$C$22:$U$53,P$1+2,FALSE)</f>
        <v>0</v>
      </c>
      <c r="Q223" s="19">
        <f>VLOOKUP($D223,'Team - Wins CALC'!$C$22:$U$53,Q$1+2,FALSE)</f>
        <v>0</v>
      </c>
      <c r="R223" s="19">
        <f>VLOOKUP($D223,'Team - Wins CALC'!$C$22:$U$53,R$1+2,FALSE)</f>
        <v>0</v>
      </c>
      <c r="S223" s="19">
        <f>VLOOKUP($D223,'Team - Wins CALC'!$C$22:$U$53,S$1+2,FALSE)</f>
        <v>0</v>
      </c>
      <c r="T223" s="19">
        <f>VLOOKUP($D223,'Team - Wins CALC'!$C$22:$U$53,T$1+2,FALSE)</f>
        <v>0</v>
      </c>
      <c r="U223" s="19">
        <f>VLOOKUP($D223,'Team - Wins CALC'!$C$22:$U$53,U$1+2,FALSE)</f>
        <v>0</v>
      </c>
      <c r="V223" s="22">
        <f t="shared" si="55"/>
        <v>2</v>
      </c>
    </row>
    <row r="224" spans="3:22" ht="12.75">
      <c r="C224" s="10"/>
      <c r="D224" s="3" t="str">
        <f>VLOOKUP(C217,'Entries - DATA'!$A$4:$S$43,17)</f>
        <v>Cleveland BROWNS</v>
      </c>
      <c r="E224" s="19">
        <f>VLOOKUP($D224,'Team - Wins CALC'!$C$22:$U$53,E$1+2,FALSE)</f>
        <v>0</v>
      </c>
      <c r="F224" s="19">
        <f>VLOOKUP($D224,'Team - Wins CALC'!$C$22:$U$53,F$1+2,FALSE)</f>
        <v>0</v>
      </c>
      <c r="G224" s="19">
        <f>VLOOKUP($D224,'Team - Wins CALC'!$C$22:$U$53,G$1+2,FALSE)</f>
        <v>0</v>
      </c>
      <c r="H224" s="19">
        <f>VLOOKUP($D224,'Team - Wins CALC'!$C$22:$U$53,H$1+2,FALSE)</f>
        <v>0</v>
      </c>
      <c r="I224" s="19">
        <f>VLOOKUP($D224,'Team - Wins CALC'!$C$22:$U$53,I$1+2,FALSE)</f>
        <v>0</v>
      </c>
      <c r="J224" s="19">
        <f>VLOOKUP($D224,'Team - Wins CALC'!$C$22:$U$53,J$1+2,FALSE)</f>
        <v>0</v>
      </c>
      <c r="K224" s="19">
        <f>VLOOKUP($D224,'Team - Wins CALC'!$C$22:$U$53,K$1+2,FALSE)</f>
        <v>0</v>
      </c>
      <c r="L224" s="19">
        <f>VLOOKUP($D224,'Team - Wins CALC'!$C$22:$U$53,L$1+2,FALSE)</f>
        <v>0</v>
      </c>
      <c r="M224" s="19">
        <f>VLOOKUP($D224,'Team - Wins CALC'!$C$22:$U$53,M$1+2,FALSE)</f>
        <v>0</v>
      </c>
      <c r="N224" s="19">
        <f>VLOOKUP($D224,'Team - Wins CALC'!$C$22:$U$53,N$1+2,FALSE)</f>
        <v>0</v>
      </c>
      <c r="O224" s="19">
        <f>VLOOKUP($D224,'Team - Wins CALC'!$C$22:$U$53,O$1+2,FALSE)</f>
        <v>0</v>
      </c>
      <c r="P224" s="19">
        <f>VLOOKUP($D224,'Team - Wins CALC'!$C$22:$U$53,P$1+2,FALSE)</f>
        <v>0</v>
      </c>
      <c r="Q224" s="19">
        <f>VLOOKUP($D224,'Team - Wins CALC'!$C$22:$U$53,Q$1+2,FALSE)</f>
        <v>0</v>
      </c>
      <c r="R224" s="19">
        <f>VLOOKUP($D224,'Team - Wins CALC'!$C$22:$U$53,R$1+2,FALSE)</f>
        <v>0</v>
      </c>
      <c r="S224" s="19">
        <f>VLOOKUP($D224,'Team - Wins CALC'!$C$22:$U$53,S$1+2,FALSE)</f>
        <v>0</v>
      </c>
      <c r="T224" s="19">
        <f>VLOOKUP($D224,'Team - Wins CALC'!$C$22:$U$53,T$1+2,FALSE)</f>
        <v>0</v>
      </c>
      <c r="U224" s="19">
        <f>VLOOKUP($D224,'Team - Wins CALC'!$C$22:$U$53,U$1+2,FALSE)</f>
        <v>0</v>
      </c>
      <c r="V224" s="22">
        <f t="shared" si="55"/>
        <v>0</v>
      </c>
    </row>
    <row r="225" spans="3:22" ht="13.5" thickBot="1">
      <c r="C225" s="11"/>
      <c r="D225" s="3" t="str">
        <f>VLOOKUP(C217,'Entries - DATA'!$A$4:$S$43,18)</f>
        <v>Jacksonville JAGUARS</v>
      </c>
      <c r="E225" s="19">
        <f>VLOOKUP($D225,'Team - Wins CALC'!$C$22:$U$53,E$1+2,FALSE)</f>
        <v>0</v>
      </c>
      <c r="F225" s="19">
        <f>VLOOKUP($D225,'Team - Wins CALC'!$C$22:$U$53,F$1+2,FALSE)</f>
        <v>0</v>
      </c>
      <c r="G225" s="19">
        <f>VLOOKUP($D225,'Team - Wins CALC'!$C$22:$U$53,G$1+2,FALSE)</f>
        <v>0</v>
      </c>
      <c r="H225" s="19">
        <f>VLOOKUP($D225,'Team - Wins CALC'!$C$22:$U$53,H$1+2,FALSE)</f>
        <v>0</v>
      </c>
      <c r="I225" s="19">
        <f>VLOOKUP($D225,'Team - Wins CALC'!$C$22:$U$53,I$1+2,FALSE)</f>
        <v>0</v>
      </c>
      <c r="J225" s="19">
        <f>VLOOKUP($D225,'Team - Wins CALC'!$C$22:$U$53,J$1+2,FALSE)</f>
        <v>0</v>
      </c>
      <c r="K225" s="19">
        <f>VLOOKUP($D225,'Team - Wins CALC'!$C$22:$U$53,K$1+2,FALSE)</f>
        <v>0</v>
      </c>
      <c r="L225" s="19">
        <f>VLOOKUP($D225,'Team - Wins CALC'!$C$22:$U$53,L$1+2,FALSE)</f>
        <v>0</v>
      </c>
      <c r="M225" s="19">
        <f>VLOOKUP($D225,'Team - Wins CALC'!$C$22:$U$53,M$1+2,FALSE)</f>
        <v>0</v>
      </c>
      <c r="N225" s="19">
        <f>VLOOKUP($D225,'Team - Wins CALC'!$C$22:$U$53,N$1+2,FALSE)</f>
        <v>0</v>
      </c>
      <c r="O225" s="19">
        <f>VLOOKUP($D225,'Team - Wins CALC'!$C$22:$U$53,O$1+2,FALSE)</f>
        <v>0</v>
      </c>
      <c r="P225" s="19">
        <f>VLOOKUP($D225,'Team - Wins CALC'!$C$22:$U$53,P$1+2,FALSE)</f>
        <v>0</v>
      </c>
      <c r="Q225" s="19">
        <f>VLOOKUP($D225,'Team - Wins CALC'!$C$22:$U$53,Q$1+2,FALSE)</f>
        <v>0</v>
      </c>
      <c r="R225" s="19">
        <f>VLOOKUP($D225,'Team - Wins CALC'!$C$22:$U$53,R$1+2,FALSE)</f>
        <v>0</v>
      </c>
      <c r="S225" s="19">
        <f>VLOOKUP($D225,'Team - Wins CALC'!$C$22:$U$53,S$1+2,FALSE)</f>
        <v>0</v>
      </c>
      <c r="T225" s="19">
        <f>VLOOKUP($D225,'Team - Wins CALC'!$C$22:$U$53,T$1+2,FALSE)</f>
        <v>0</v>
      </c>
      <c r="U225" s="19">
        <f>VLOOKUP($D225,'Team - Wins CALC'!$C$22:$U$53,U$1+2,FALSE)</f>
        <v>0</v>
      </c>
      <c r="V225" s="23">
        <f t="shared" si="55"/>
        <v>0</v>
      </c>
    </row>
    <row r="226" spans="3:41" ht="13.5" thickBot="1">
      <c r="C226" s="17"/>
      <c r="D226" s="18" t="s">
        <v>86</v>
      </c>
      <c r="E226" s="16">
        <f>SUM(E218:E225)</f>
        <v>3</v>
      </c>
      <c r="F226" s="13">
        <f aca="true" t="shared" si="56" ref="F226:U226">SUM(F218:F225)</f>
        <v>2</v>
      </c>
      <c r="G226" s="13">
        <f t="shared" si="56"/>
        <v>0</v>
      </c>
      <c r="H226" s="13">
        <f t="shared" si="56"/>
        <v>0</v>
      </c>
      <c r="I226" s="13">
        <f t="shared" si="56"/>
        <v>0</v>
      </c>
      <c r="J226" s="13">
        <f t="shared" si="56"/>
        <v>0</v>
      </c>
      <c r="K226" s="13">
        <f t="shared" si="56"/>
        <v>0</v>
      </c>
      <c r="L226" s="13">
        <f t="shared" si="56"/>
        <v>0</v>
      </c>
      <c r="M226" s="13">
        <f t="shared" si="56"/>
        <v>0</v>
      </c>
      <c r="N226" s="13">
        <f t="shared" si="56"/>
        <v>0</v>
      </c>
      <c r="O226" s="13">
        <f t="shared" si="56"/>
        <v>0</v>
      </c>
      <c r="P226" s="13">
        <f t="shared" si="56"/>
        <v>0</v>
      </c>
      <c r="Q226" s="13">
        <f t="shared" si="56"/>
        <v>0</v>
      </c>
      <c r="R226" s="13">
        <f t="shared" si="56"/>
        <v>0</v>
      </c>
      <c r="S226" s="13">
        <f t="shared" si="56"/>
        <v>0</v>
      </c>
      <c r="T226" s="13">
        <f t="shared" si="56"/>
        <v>0</v>
      </c>
      <c r="U226" s="14">
        <f t="shared" si="56"/>
        <v>0</v>
      </c>
      <c r="V226" s="24">
        <f t="shared" si="55"/>
        <v>5</v>
      </c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3:41" s="20" customFormat="1" ht="22.5" customHeight="1">
      <c r="C227" s="34" t="s">
        <v>87</v>
      </c>
      <c r="D227" s="31" t="str">
        <f>VLOOKUP(C217,'Entries - DATA'!$A$4:$S$43,19)</f>
        <v>Indianapolis COLTS</v>
      </c>
      <c r="E227" s="35">
        <f>VLOOKUP($D227,'Team - Wins CALC'!$C$22:$U$53,E$1+2,FALSE)</f>
        <v>0</v>
      </c>
      <c r="F227" s="35">
        <f>VLOOKUP($D227,'Team - Wins CALC'!$C$22:$U$53,F$1+2,FALSE)</f>
        <v>1</v>
      </c>
      <c r="G227" s="35">
        <f>VLOOKUP($D227,'Team - Wins CALC'!$C$22:$U$53,G$1+2,FALSE)</f>
        <v>0</v>
      </c>
      <c r="H227" s="35">
        <f>VLOOKUP($D227,'Team - Wins CALC'!$C$22:$U$53,H$1+2,FALSE)</f>
        <v>0</v>
      </c>
      <c r="I227" s="35">
        <f>VLOOKUP($D227,'Team - Wins CALC'!$C$22:$U$53,I$1+2,FALSE)</f>
        <v>0</v>
      </c>
      <c r="J227" s="35">
        <f>VLOOKUP($D227,'Team - Wins CALC'!$C$22:$U$53,J$1+2,FALSE)</f>
        <v>0</v>
      </c>
      <c r="K227" s="35">
        <f>VLOOKUP($D227,'Team - Wins CALC'!$C$22:$U$53,K$1+2,FALSE)</f>
        <v>0</v>
      </c>
      <c r="L227" s="35">
        <f>VLOOKUP($D227,'Team - Wins CALC'!$C$22:$U$53,L$1+2,FALSE)</f>
        <v>0</v>
      </c>
      <c r="M227" s="35">
        <f>VLOOKUP($D227,'Team - Wins CALC'!$C$22:$U$53,M$1+2,FALSE)</f>
        <v>0</v>
      </c>
      <c r="N227" s="35">
        <f>VLOOKUP($D227,'Team - Wins CALC'!$C$22:$U$53,N$1+2,FALSE)</f>
        <v>0</v>
      </c>
      <c r="O227" s="35">
        <f>VLOOKUP($D227,'Team - Wins CALC'!$C$22:$U$53,O$1+2,FALSE)</f>
        <v>0</v>
      </c>
      <c r="P227" s="35">
        <f>VLOOKUP($D227,'Team - Wins CALC'!$C$22:$U$53,P$1+2,FALSE)</f>
        <v>0</v>
      </c>
      <c r="Q227" s="35">
        <f>VLOOKUP($D227,'Team - Wins CALC'!$C$22:$U$53,Q$1+2,FALSE)</f>
        <v>0</v>
      </c>
      <c r="R227" s="35">
        <f>VLOOKUP($D227,'Team - Wins CALC'!$C$22:$U$53,R$1+2,FALSE)</f>
        <v>0</v>
      </c>
      <c r="S227" s="35">
        <f>VLOOKUP($D227,'Team - Wins CALC'!$C$22:$U$53,S$1+2,FALSE)</f>
        <v>0</v>
      </c>
      <c r="T227" s="35">
        <f>VLOOKUP($D227,'Team - Wins CALC'!$C$22:$U$53,T$1+2,FALSE)</f>
        <v>0</v>
      </c>
      <c r="U227" s="35">
        <f>VLOOKUP($D227,'Team - Wins CALC'!$C$22:$U$53,U$1+2,FALSE)</f>
        <v>0</v>
      </c>
      <c r="V227" s="25">
        <f>SUM(E227:U227)</f>
        <v>1</v>
      </c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24:41" ht="12.75">
      <c r="X228" s="1">
        <v>1</v>
      </c>
      <c r="Y228" s="1">
        <v>2</v>
      </c>
      <c r="Z228" s="1">
        <v>3</v>
      </c>
      <c r="AA228" s="1">
        <v>4</v>
      </c>
      <c r="AB228" s="1">
        <v>5</v>
      </c>
      <c r="AC228" s="1">
        <v>6</v>
      </c>
      <c r="AD228" s="1">
        <v>7</v>
      </c>
      <c r="AE228" s="1">
        <v>8</v>
      </c>
      <c r="AF228" s="1">
        <v>9</v>
      </c>
      <c r="AG228" s="1">
        <v>10</v>
      </c>
      <c r="AH228" s="1">
        <v>11</v>
      </c>
      <c r="AI228" s="1">
        <v>12</v>
      </c>
      <c r="AJ228" s="1">
        <v>13</v>
      </c>
      <c r="AK228" s="1">
        <v>14</v>
      </c>
      <c r="AL228" s="1">
        <v>15</v>
      </c>
      <c r="AM228" s="1">
        <v>16</v>
      </c>
      <c r="AN228" s="1">
        <v>17</v>
      </c>
      <c r="AO228" s="15" t="s">
        <v>92</v>
      </c>
    </row>
    <row r="229" spans="3:41" ht="13.5" thickBot="1">
      <c r="C229" t="str">
        <f ca="1">INDIRECT("'Entries - DATA'!"&amp;"A"&amp;A230+3)</f>
        <v>Kline</v>
      </c>
      <c r="E229" s="1">
        <v>1</v>
      </c>
      <c r="F229" s="1">
        <v>2</v>
      </c>
      <c r="G229" s="1">
        <v>3</v>
      </c>
      <c r="H229" s="1">
        <v>4</v>
      </c>
      <c r="I229" s="1">
        <v>5</v>
      </c>
      <c r="J229" s="1">
        <v>6</v>
      </c>
      <c r="K229" s="1">
        <v>7</v>
      </c>
      <c r="L229" s="1">
        <v>8</v>
      </c>
      <c r="M229" s="1">
        <v>9</v>
      </c>
      <c r="N229" s="1">
        <v>10</v>
      </c>
      <c r="O229" s="1">
        <v>11</v>
      </c>
      <c r="P229" s="1">
        <v>12</v>
      </c>
      <c r="Q229" s="1">
        <v>13</v>
      </c>
      <c r="R229" s="1">
        <v>14</v>
      </c>
      <c r="S229" s="1">
        <v>15</v>
      </c>
      <c r="T229" s="1">
        <v>16</v>
      </c>
      <c r="U229" s="1">
        <v>17</v>
      </c>
      <c r="V229" s="20" t="s">
        <v>88</v>
      </c>
      <c r="X229">
        <f aca="true" t="shared" si="57" ref="X229:AN229">+E238</f>
        <v>5</v>
      </c>
      <c r="Y229">
        <f t="shared" si="57"/>
        <v>5</v>
      </c>
      <c r="Z229">
        <f t="shared" si="57"/>
        <v>0</v>
      </c>
      <c r="AA229">
        <f t="shared" si="57"/>
        <v>0</v>
      </c>
      <c r="AB229">
        <f t="shared" si="57"/>
        <v>0</v>
      </c>
      <c r="AC229">
        <f t="shared" si="57"/>
        <v>0</v>
      </c>
      <c r="AD229">
        <f t="shared" si="57"/>
        <v>0</v>
      </c>
      <c r="AE229">
        <f t="shared" si="57"/>
        <v>0</v>
      </c>
      <c r="AF229">
        <f t="shared" si="57"/>
        <v>0</v>
      </c>
      <c r="AG229">
        <f t="shared" si="57"/>
        <v>0</v>
      </c>
      <c r="AH229">
        <f t="shared" si="57"/>
        <v>0</v>
      </c>
      <c r="AI229">
        <f t="shared" si="57"/>
        <v>0</v>
      </c>
      <c r="AJ229">
        <f t="shared" si="57"/>
        <v>0</v>
      </c>
      <c r="AK229">
        <f t="shared" si="57"/>
        <v>0</v>
      </c>
      <c r="AL229">
        <f t="shared" si="57"/>
        <v>0</v>
      </c>
      <c r="AM229">
        <f t="shared" si="57"/>
        <v>0</v>
      </c>
      <c r="AN229">
        <f t="shared" si="57"/>
        <v>0</v>
      </c>
      <c r="AO229">
        <f>+V239</f>
        <v>0</v>
      </c>
    </row>
    <row r="230" spans="1:22" ht="12.75">
      <c r="A230">
        <f>+SUM(A217:A229)+1</f>
        <v>20</v>
      </c>
      <c r="C230" s="9" t="s">
        <v>4</v>
      </c>
      <c r="D230" s="3" t="str">
        <f>VLOOKUP(C229,'Entries - DATA'!$A$4:$S$43,11)</f>
        <v>Dallas COWBOYS</v>
      </c>
      <c r="E230" s="19">
        <f>VLOOKUP($D230,'Team - Wins CALC'!$C$22:$U$53,E$1+2,FALSE)</f>
        <v>1</v>
      </c>
      <c r="F230" s="19">
        <f>VLOOKUP($D230,'Team - Wins CALC'!$C$22:$U$53,F$1+2,FALSE)</f>
        <v>1</v>
      </c>
      <c r="G230" s="19">
        <f>VLOOKUP($D230,'Team - Wins CALC'!$C$22:$U$53,G$1+2,FALSE)</f>
        <v>0</v>
      </c>
      <c r="H230" s="19">
        <f>VLOOKUP($D230,'Team - Wins CALC'!$C$22:$U$53,H$1+2,FALSE)</f>
        <v>0</v>
      </c>
      <c r="I230" s="19">
        <f>VLOOKUP($D230,'Team - Wins CALC'!$C$22:$U$53,I$1+2,FALSE)</f>
        <v>0</v>
      </c>
      <c r="J230" s="19">
        <f>VLOOKUP($D230,'Team - Wins CALC'!$C$22:$U$53,J$1+2,FALSE)</f>
        <v>0</v>
      </c>
      <c r="K230" s="19">
        <f>VLOOKUP($D230,'Team - Wins CALC'!$C$22:$U$53,K$1+2,FALSE)</f>
        <v>0</v>
      </c>
      <c r="L230" s="19">
        <f>VLOOKUP($D230,'Team - Wins CALC'!$C$22:$U$53,L$1+2,FALSE)</f>
        <v>0</v>
      </c>
      <c r="M230" s="19">
        <f>VLOOKUP($D230,'Team - Wins CALC'!$C$22:$U$53,M$1+2,FALSE)</f>
        <v>0</v>
      </c>
      <c r="N230" s="19">
        <f>VLOOKUP($D230,'Team - Wins CALC'!$C$22:$U$53,N$1+2,FALSE)</f>
        <v>0</v>
      </c>
      <c r="O230" s="19">
        <f>VLOOKUP($D230,'Team - Wins CALC'!$C$22:$U$53,O$1+2,FALSE)</f>
        <v>0</v>
      </c>
      <c r="P230" s="19">
        <f>VLOOKUP($D230,'Team - Wins CALC'!$C$22:$U$53,P$1+2,FALSE)</f>
        <v>0</v>
      </c>
      <c r="Q230" s="19">
        <f>VLOOKUP($D230,'Team - Wins CALC'!$C$22:$U$53,Q$1+2,FALSE)</f>
        <v>0</v>
      </c>
      <c r="R230" s="19">
        <f>VLOOKUP($D230,'Team - Wins CALC'!$C$22:$U$53,R$1+2,FALSE)</f>
        <v>0</v>
      </c>
      <c r="S230" s="19">
        <f>VLOOKUP($D230,'Team - Wins CALC'!$C$22:$U$53,S$1+2,FALSE)</f>
        <v>0</v>
      </c>
      <c r="T230" s="19">
        <f>VLOOKUP($D230,'Team - Wins CALC'!$C$22:$U$53,T$1+2,FALSE)</f>
        <v>0</v>
      </c>
      <c r="U230" s="19">
        <f>VLOOKUP($D230,'Team - Wins CALC'!$C$22:$U$53,U$1+2,FALSE)</f>
        <v>0</v>
      </c>
      <c r="V230" s="21">
        <f>SUM(E230:U230)</f>
        <v>2</v>
      </c>
    </row>
    <row r="231" spans="3:22" ht="12.75">
      <c r="C231" s="10"/>
      <c r="D231" s="3" t="str">
        <f>VLOOKUP(C229,'Entries - DATA'!$A$4:$S$43,12)</f>
        <v>Minnesota VIKINGS</v>
      </c>
      <c r="E231" s="19">
        <f>VLOOKUP($D231,'Team - Wins CALC'!$C$22:$U$53,E$1+2,FALSE)</f>
        <v>0</v>
      </c>
      <c r="F231" s="19">
        <f>VLOOKUP($D231,'Team - Wins CALC'!$C$22:$U$53,F$1+2,FALSE)</f>
        <v>0</v>
      </c>
      <c r="G231" s="19">
        <f>VLOOKUP($D231,'Team - Wins CALC'!$C$22:$U$53,G$1+2,FALSE)</f>
        <v>0</v>
      </c>
      <c r="H231" s="19">
        <f>VLOOKUP($D231,'Team - Wins CALC'!$C$22:$U$53,H$1+2,FALSE)</f>
        <v>0</v>
      </c>
      <c r="I231" s="19">
        <f>VLOOKUP($D231,'Team - Wins CALC'!$C$22:$U$53,I$1+2,FALSE)</f>
        <v>0</v>
      </c>
      <c r="J231" s="19">
        <f>VLOOKUP($D231,'Team - Wins CALC'!$C$22:$U$53,J$1+2,FALSE)</f>
        <v>0</v>
      </c>
      <c r="K231" s="19">
        <f>VLOOKUP($D231,'Team - Wins CALC'!$C$22:$U$53,K$1+2,FALSE)</f>
        <v>0</v>
      </c>
      <c r="L231" s="19">
        <f>VLOOKUP($D231,'Team - Wins CALC'!$C$22:$U$53,L$1+2,FALSE)</f>
        <v>0</v>
      </c>
      <c r="M231" s="19">
        <f>VLOOKUP($D231,'Team - Wins CALC'!$C$22:$U$53,M$1+2,FALSE)</f>
        <v>0</v>
      </c>
      <c r="N231" s="19">
        <f>VLOOKUP($D231,'Team - Wins CALC'!$C$22:$U$53,N$1+2,FALSE)</f>
        <v>0</v>
      </c>
      <c r="O231" s="19">
        <f>VLOOKUP($D231,'Team - Wins CALC'!$C$22:$U$53,O$1+2,FALSE)</f>
        <v>0</v>
      </c>
      <c r="P231" s="19">
        <f>VLOOKUP($D231,'Team - Wins CALC'!$C$22:$U$53,P$1+2,FALSE)</f>
        <v>0</v>
      </c>
      <c r="Q231" s="19">
        <f>VLOOKUP($D231,'Team - Wins CALC'!$C$22:$U$53,Q$1+2,FALSE)</f>
        <v>0</v>
      </c>
      <c r="R231" s="19">
        <f>VLOOKUP($D231,'Team - Wins CALC'!$C$22:$U$53,R$1+2,FALSE)</f>
        <v>0</v>
      </c>
      <c r="S231" s="19">
        <f>VLOOKUP($D231,'Team - Wins CALC'!$C$22:$U$53,S$1+2,FALSE)</f>
        <v>0</v>
      </c>
      <c r="T231" s="19">
        <f>VLOOKUP($D231,'Team - Wins CALC'!$C$22:$U$53,T$1+2,FALSE)</f>
        <v>0</v>
      </c>
      <c r="U231" s="19">
        <f>VLOOKUP($D231,'Team - Wins CALC'!$C$22:$U$53,U$1+2,FALSE)</f>
        <v>0</v>
      </c>
      <c r="V231" s="22">
        <f aca="true" t="shared" si="58" ref="V231:V238">SUM(E231:U231)</f>
        <v>0</v>
      </c>
    </row>
    <row r="232" spans="1:22" ht="12.75">
      <c r="A232" s="15"/>
      <c r="C232" s="10"/>
      <c r="D232" s="3" t="str">
        <f>VLOOKUP(C229,'Entries - DATA'!$A$4:$S$43,13)</f>
        <v>Seattle SEAHAWKS</v>
      </c>
      <c r="E232" s="19">
        <f>VLOOKUP($D232,'Team - Wins CALC'!$C$22:$U$53,E$1+2,FALSE)</f>
        <v>0</v>
      </c>
      <c r="F232" s="19">
        <f>VLOOKUP($D232,'Team - Wins CALC'!$C$22:$U$53,F$1+2,FALSE)</f>
        <v>0</v>
      </c>
      <c r="G232" s="19">
        <f>VLOOKUP($D232,'Team - Wins CALC'!$C$22:$U$53,G$1+2,FALSE)</f>
        <v>0</v>
      </c>
      <c r="H232" s="19">
        <f>VLOOKUP($D232,'Team - Wins CALC'!$C$22:$U$53,H$1+2,FALSE)</f>
        <v>0</v>
      </c>
      <c r="I232" s="19">
        <f>VLOOKUP($D232,'Team - Wins CALC'!$C$22:$U$53,I$1+2,FALSE)</f>
        <v>0</v>
      </c>
      <c r="J232" s="19">
        <f>VLOOKUP($D232,'Team - Wins CALC'!$C$22:$U$53,J$1+2,FALSE)</f>
        <v>0</v>
      </c>
      <c r="K232" s="19">
        <f>VLOOKUP($D232,'Team - Wins CALC'!$C$22:$U$53,K$1+2,FALSE)</f>
        <v>0</v>
      </c>
      <c r="L232" s="19">
        <f>VLOOKUP($D232,'Team - Wins CALC'!$C$22:$U$53,L$1+2,FALSE)</f>
        <v>0</v>
      </c>
      <c r="M232" s="19">
        <f>VLOOKUP($D232,'Team - Wins CALC'!$C$22:$U$53,M$1+2,FALSE)</f>
        <v>0</v>
      </c>
      <c r="N232" s="19">
        <f>VLOOKUP($D232,'Team - Wins CALC'!$C$22:$U$53,N$1+2,FALSE)</f>
        <v>0</v>
      </c>
      <c r="O232" s="19">
        <f>VLOOKUP($D232,'Team - Wins CALC'!$C$22:$U$53,O$1+2,FALSE)</f>
        <v>0</v>
      </c>
      <c r="P232" s="19">
        <f>VLOOKUP($D232,'Team - Wins CALC'!$C$22:$U$53,P$1+2,FALSE)</f>
        <v>0</v>
      </c>
      <c r="Q232" s="19">
        <f>VLOOKUP($D232,'Team - Wins CALC'!$C$22:$U$53,Q$1+2,FALSE)</f>
        <v>0</v>
      </c>
      <c r="R232" s="19">
        <f>VLOOKUP($D232,'Team - Wins CALC'!$C$22:$U$53,R$1+2,FALSE)</f>
        <v>0</v>
      </c>
      <c r="S232" s="19">
        <f>VLOOKUP($D232,'Team - Wins CALC'!$C$22:$U$53,S$1+2,FALSE)</f>
        <v>0</v>
      </c>
      <c r="T232" s="19">
        <f>VLOOKUP($D232,'Team - Wins CALC'!$C$22:$U$53,T$1+2,FALSE)</f>
        <v>0</v>
      </c>
      <c r="U232" s="19">
        <f>VLOOKUP($D232,'Team - Wins CALC'!$C$22:$U$53,U$1+2,FALSE)</f>
        <v>0</v>
      </c>
      <c r="V232" s="22">
        <f t="shared" si="58"/>
        <v>0</v>
      </c>
    </row>
    <row r="233" spans="3:22" ht="12.75">
      <c r="C233" s="11"/>
      <c r="D233" s="3" t="str">
        <f>VLOOKUP(C229,'Entries - DATA'!$A$4:$S$43,14)</f>
        <v>Carolina PANTHERS</v>
      </c>
      <c r="E233" s="19">
        <f>VLOOKUP($D233,'Team - Wins CALC'!$C$22:$U$53,E$1+2,FALSE)</f>
        <v>1</v>
      </c>
      <c r="F233" s="19">
        <f>VLOOKUP($D233,'Team - Wins CALC'!$C$22:$U$53,F$1+2,FALSE)</f>
        <v>1</v>
      </c>
      <c r="G233" s="19">
        <f>VLOOKUP($D233,'Team - Wins CALC'!$C$22:$U$53,G$1+2,FALSE)</f>
        <v>0</v>
      </c>
      <c r="H233" s="19">
        <f>VLOOKUP($D233,'Team - Wins CALC'!$C$22:$U$53,H$1+2,FALSE)</f>
        <v>0</v>
      </c>
      <c r="I233" s="19">
        <f>VLOOKUP($D233,'Team - Wins CALC'!$C$22:$U$53,I$1+2,FALSE)</f>
        <v>0</v>
      </c>
      <c r="J233" s="19">
        <f>VLOOKUP($D233,'Team - Wins CALC'!$C$22:$U$53,J$1+2,FALSE)</f>
        <v>0</v>
      </c>
      <c r="K233" s="19">
        <f>VLOOKUP($D233,'Team - Wins CALC'!$C$22:$U$53,K$1+2,FALSE)</f>
        <v>0</v>
      </c>
      <c r="L233" s="19">
        <f>VLOOKUP($D233,'Team - Wins CALC'!$C$22:$U$53,L$1+2,FALSE)</f>
        <v>0</v>
      </c>
      <c r="M233" s="19">
        <f>VLOOKUP($D233,'Team - Wins CALC'!$C$22:$U$53,M$1+2,FALSE)</f>
        <v>0</v>
      </c>
      <c r="N233" s="19">
        <f>VLOOKUP($D233,'Team - Wins CALC'!$C$22:$U$53,N$1+2,FALSE)</f>
        <v>0</v>
      </c>
      <c r="O233" s="19">
        <f>VLOOKUP($D233,'Team - Wins CALC'!$C$22:$U$53,O$1+2,FALSE)</f>
        <v>0</v>
      </c>
      <c r="P233" s="19">
        <f>VLOOKUP($D233,'Team - Wins CALC'!$C$22:$U$53,P$1+2,FALSE)</f>
        <v>0</v>
      </c>
      <c r="Q233" s="19">
        <f>VLOOKUP($D233,'Team - Wins CALC'!$C$22:$U$53,Q$1+2,FALSE)</f>
        <v>0</v>
      </c>
      <c r="R233" s="19">
        <f>VLOOKUP($D233,'Team - Wins CALC'!$C$22:$U$53,R$1+2,FALSE)</f>
        <v>0</v>
      </c>
      <c r="S233" s="19">
        <f>VLOOKUP($D233,'Team - Wins CALC'!$C$22:$U$53,S$1+2,FALSE)</f>
        <v>0</v>
      </c>
      <c r="T233" s="19">
        <f>VLOOKUP($D233,'Team - Wins CALC'!$C$22:$U$53,T$1+2,FALSE)</f>
        <v>0</v>
      </c>
      <c r="U233" s="19">
        <f>VLOOKUP($D233,'Team - Wins CALC'!$C$22:$U$53,U$1+2,FALSE)</f>
        <v>0</v>
      </c>
      <c r="V233" s="22">
        <f t="shared" si="58"/>
        <v>2</v>
      </c>
    </row>
    <row r="234" spans="3:22" ht="12.75">
      <c r="C234" s="9" t="s">
        <v>6</v>
      </c>
      <c r="D234" s="3" t="str">
        <f>VLOOKUP(C229,'Entries - DATA'!$A$4:$S$43,15)</f>
        <v>Baltimore RAVENS</v>
      </c>
      <c r="E234" s="19">
        <f>VLOOKUP($D234,'Team - Wins CALC'!$C$22:$U$53,E$1+2,FALSE)</f>
        <v>1</v>
      </c>
      <c r="F234" s="19">
        <f>VLOOKUP($D234,'Team - Wins CALC'!$C$22:$U$53,F$1+2,FALSE)</f>
        <v>0</v>
      </c>
      <c r="G234" s="19">
        <f>VLOOKUP($D234,'Team - Wins CALC'!$C$22:$U$53,G$1+2,FALSE)</f>
        <v>0</v>
      </c>
      <c r="H234" s="19">
        <f>VLOOKUP($D234,'Team - Wins CALC'!$C$22:$U$53,H$1+2,FALSE)</f>
        <v>0</v>
      </c>
      <c r="I234" s="19">
        <f>VLOOKUP($D234,'Team - Wins CALC'!$C$22:$U$53,I$1+2,FALSE)</f>
        <v>0</v>
      </c>
      <c r="J234" s="19">
        <f>VLOOKUP($D234,'Team - Wins CALC'!$C$22:$U$53,J$1+2,FALSE)</f>
        <v>0</v>
      </c>
      <c r="K234" s="19">
        <f>VLOOKUP($D234,'Team - Wins CALC'!$C$22:$U$53,K$1+2,FALSE)</f>
        <v>0</v>
      </c>
      <c r="L234" s="19">
        <f>VLOOKUP($D234,'Team - Wins CALC'!$C$22:$U$53,L$1+2,FALSE)</f>
        <v>0</v>
      </c>
      <c r="M234" s="19">
        <f>VLOOKUP($D234,'Team - Wins CALC'!$C$22:$U$53,M$1+2,FALSE)</f>
        <v>0</v>
      </c>
      <c r="N234" s="19">
        <f>VLOOKUP($D234,'Team - Wins CALC'!$C$22:$U$53,N$1+2,FALSE)</f>
        <v>0</v>
      </c>
      <c r="O234" s="19">
        <f>VLOOKUP($D234,'Team - Wins CALC'!$C$22:$U$53,O$1+2,FALSE)</f>
        <v>0</v>
      </c>
      <c r="P234" s="19">
        <f>VLOOKUP($D234,'Team - Wins CALC'!$C$22:$U$53,P$1+2,FALSE)</f>
        <v>0</v>
      </c>
      <c r="Q234" s="19">
        <f>VLOOKUP($D234,'Team - Wins CALC'!$C$22:$U$53,Q$1+2,FALSE)</f>
        <v>0</v>
      </c>
      <c r="R234" s="19">
        <f>VLOOKUP($D234,'Team - Wins CALC'!$C$22:$U$53,R$1+2,FALSE)</f>
        <v>0</v>
      </c>
      <c r="S234" s="19">
        <f>VLOOKUP($D234,'Team - Wins CALC'!$C$22:$U$53,S$1+2,FALSE)</f>
        <v>0</v>
      </c>
      <c r="T234" s="19">
        <f>VLOOKUP($D234,'Team - Wins CALC'!$C$22:$U$53,T$1+2,FALSE)</f>
        <v>0</v>
      </c>
      <c r="U234" s="19">
        <f>VLOOKUP($D234,'Team - Wins CALC'!$C$22:$U$53,U$1+2,FALSE)</f>
        <v>0</v>
      </c>
      <c r="V234" s="22">
        <f t="shared" si="58"/>
        <v>1</v>
      </c>
    </row>
    <row r="235" spans="3:22" ht="12.75">
      <c r="C235" s="10"/>
      <c r="D235" s="3" t="str">
        <f>VLOOKUP(C229,'Entries - DATA'!$A$4:$S$43,16)</f>
        <v>Indianapolis COLTS</v>
      </c>
      <c r="E235" s="19">
        <f>VLOOKUP($D235,'Team - Wins CALC'!$C$22:$U$53,E$1+2,FALSE)</f>
        <v>0</v>
      </c>
      <c r="F235" s="19">
        <f>VLOOKUP($D235,'Team - Wins CALC'!$C$22:$U$53,F$1+2,FALSE)</f>
        <v>1</v>
      </c>
      <c r="G235" s="19">
        <f>VLOOKUP($D235,'Team - Wins CALC'!$C$22:$U$53,G$1+2,FALSE)</f>
        <v>0</v>
      </c>
      <c r="H235" s="19">
        <f>VLOOKUP($D235,'Team - Wins CALC'!$C$22:$U$53,H$1+2,FALSE)</f>
        <v>0</v>
      </c>
      <c r="I235" s="19">
        <f>VLOOKUP($D235,'Team - Wins CALC'!$C$22:$U$53,I$1+2,FALSE)</f>
        <v>0</v>
      </c>
      <c r="J235" s="19">
        <f>VLOOKUP($D235,'Team - Wins CALC'!$C$22:$U$53,J$1+2,FALSE)</f>
        <v>0</v>
      </c>
      <c r="K235" s="19">
        <f>VLOOKUP($D235,'Team - Wins CALC'!$C$22:$U$53,K$1+2,FALSE)</f>
        <v>0</v>
      </c>
      <c r="L235" s="19">
        <f>VLOOKUP($D235,'Team - Wins CALC'!$C$22:$U$53,L$1+2,FALSE)</f>
        <v>0</v>
      </c>
      <c r="M235" s="19">
        <f>VLOOKUP($D235,'Team - Wins CALC'!$C$22:$U$53,M$1+2,FALSE)</f>
        <v>0</v>
      </c>
      <c r="N235" s="19">
        <f>VLOOKUP($D235,'Team - Wins CALC'!$C$22:$U$53,N$1+2,FALSE)</f>
        <v>0</v>
      </c>
      <c r="O235" s="19">
        <f>VLOOKUP($D235,'Team - Wins CALC'!$C$22:$U$53,O$1+2,FALSE)</f>
        <v>0</v>
      </c>
      <c r="P235" s="19">
        <f>VLOOKUP($D235,'Team - Wins CALC'!$C$22:$U$53,P$1+2,FALSE)</f>
        <v>0</v>
      </c>
      <c r="Q235" s="19">
        <f>VLOOKUP($D235,'Team - Wins CALC'!$C$22:$U$53,Q$1+2,FALSE)</f>
        <v>0</v>
      </c>
      <c r="R235" s="19">
        <f>VLOOKUP($D235,'Team - Wins CALC'!$C$22:$U$53,R$1+2,FALSE)</f>
        <v>0</v>
      </c>
      <c r="S235" s="19">
        <f>VLOOKUP($D235,'Team - Wins CALC'!$C$22:$U$53,S$1+2,FALSE)</f>
        <v>0</v>
      </c>
      <c r="T235" s="19">
        <f>VLOOKUP($D235,'Team - Wins CALC'!$C$22:$U$53,T$1+2,FALSE)</f>
        <v>0</v>
      </c>
      <c r="U235" s="19">
        <f>VLOOKUP($D235,'Team - Wins CALC'!$C$22:$U$53,U$1+2,FALSE)</f>
        <v>0</v>
      </c>
      <c r="V235" s="22">
        <f t="shared" si="58"/>
        <v>1</v>
      </c>
    </row>
    <row r="236" spans="3:22" ht="12.75">
      <c r="C236" s="10"/>
      <c r="D236" s="3" t="str">
        <f>VLOOKUP(C229,'Entries - DATA'!$A$4:$S$43,17)</f>
        <v>Pittsburgh STEELERS</v>
      </c>
      <c r="E236" s="19">
        <f>VLOOKUP($D236,'Team - Wins CALC'!$C$22:$U$53,E$1+2,FALSE)</f>
        <v>1</v>
      </c>
      <c r="F236" s="19">
        <f>VLOOKUP($D236,'Team - Wins CALC'!$C$22:$U$53,F$1+2,FALSE)</f>
        <v>1</v>
      </c>
      <c r="G236" s="19">
        <f>VLOOKUP($D236,'Team - Wins CALC'!$C$22:$U$53,G$1+2,FALSE)</f>
        <v>0</v>
      </c>
      <c r="H236" s="19">
        <f>VLOOKUP($D236,'Team - Wins CALC'!$C$22:$U$53,H$1+2,FALSE)</f>
        <v>0</v>
      </c>
      <c r="I236" s="19">
        <f>VLOOKUP($D236,'Team - Wins CALC'!$C$22:$U$53,I$1+2,FALSE)</f>
        <v>0</v>
      </c>
      <c r="J236" s="19">
        <f>VLOOKUP($D236,'Team - Wins CALC'!$C$22:$U$53,J$1+2,FALSE)</f>
        <v>0</v>
      </c>
      <c r="K236" s="19">
        <f>VLOOKUP($D236,'Team - Wins CALC'!$C$22:$U$53,K$1+2,FALSE)</f>
        <v>0</v>
      </c>
      <c r="L236" s="19">
        <f>VLOOKUP($D236,'Team - Wins CALC'!$C$22:$U$53,L$1+2,FALSE)</f>
        <v>0</v>
      </c>
      <c r="M236" s="19">
        <f>VLOOKUP($D236,'Team - Wins CALC'!$C$22:$U$53,M$1+2,FALSE)</f>
        <v>0</v>
      </c>
      <c r="N236" s="19">
        <f>VLOOKUP($D236,'Team - Wins CALC'!$C$22:$U$53,N$1+2,FALSE)</f>
        <v>0</v>
      </c>
      <c r="O236" s="19">
        <f>VLOOKUP($D236,'Team - Wins CALC'!$C$22:$U$53,O$1+2,FALSE)</f>
        <v>0</v>
      </c>
      <c r="P236" s="19">
        <f>VLOOKUP($D236,'Team - Wins CALC'!$C$22:$U$53,P$1+2,FALSE)</f>
        <v>0</v>
      </c>
      <c r="Q236" s="19">
        <f>VLOOKUP($D236,'Team - Wins CALC'!$C$22:$U$53,Q$1+2,FALSE)</f>
        <v>0</v>
      </c>
      <c r="R236" s="19">
        <f>VLOOKUP($D236,'Team - Wins CALC'!$C$22:$U$53,R$1+2,FALSE)</f>
        <v>0</v>
      </c>
      <c r="S236" s="19">
        <f>VLOOKUP($D236,'Team - Wins CALC'!$C$22:$U$53,S$1+2,FALSE)</f>
        <v>0</v>
      </c>
      <c r="T236" s="19">
        <f>VLOOKUP($D236,'Team - Wins CALC'!$C$22:$U$53,T$1+2,FALSE)</f>
        <v>0</v>
      </c>
      <c r="U236" s="19">
        <f>VLOOKUP($D236,'Team - Wins CALC'!$C$22:$U$53,U$1+2,FALSE)</f>
        <v>0</v>
      </c>
      <c r="V236" s="22">
        <f t="shared" si="58"/>
        <v>2</v>
      </c>
    </row>
    <row r="237" spans="3:22" ht="13.5" thickBot="1">
      <c r="C237" s="11"/>
      <c r="D237" s="3" t="str">
        <f>VLOOKUP(C229,'Entries - DATA'!$A$4:$S$43,18)</f>
        <v>New England PATRIOTS</v>
      </c>
      <c r="E237" s="19">
        <f>VLOOKUP($D237,'Team - Wins CALC'!$C$22:$U$53,E$1+2,FALSE)</f>
        <v>1</v>
      </c>
      <c r="F237" s="19">
        <f>VLOOKUP($D237,'Team - Wins CALC'!$C$22:$U$53,F$1+2,FALSE)</f>
        <v>1</v>
      </c>
      <c r="G237" s="19">
        <f>VLOOKUP($D237,'Team - Wins CALC'!$C$22:$U$53,G$1+2,FALSE)</f>
        <v>0</v>
      </c>
      <c r="H237" s="19">
        <f>VLOOKUP($D237,'Team - Wins CALC'!$C$22:$U$53,H$1+2,FALSE)</f>
        <v>0</v>
      </c>
      <c r="I237" s="19">
        <f>VLOOKUP($D237,'Team - Wins CALC'!$C$22:$U$53,I$1+2,FALSE)</f>
        <v>0</v>
      </c>
      <c r="J237" s="19">
        <f>VLOOKUP($D237,'Team - Wins CALC'!$C$22:$U$53,J$1+2,FALSE)</f>
        <v>0</v>
      </c>
      <c r="K237" s="19">
        <f>VLOOKUP($D237,'Team - Wins CALC'!$C$22:$U$53,K$1+2,FALSE)</f>
        <v>0</v>
      </c>
      <c r="L237" s="19">
        <f>VLOOKUP($D237,'Team - Wins CALC'!$C$22:$U$53,L$1+2,FALSE)</f>
        <v>0</v>
      </c>
      <c r="M237" s="19">
        <f>VLOOKUP($D237,'Team - Wins CALC'!$C$22:$U$53,M$1+2,FALSE)</f>
        <v>0</v>
      </c>
      <c r="N237" s="19">
        <f>VLOOKUP($D237,'Team - Wins CALC'!$C$22:$U$53,N$1+2,FALSE)</f>
        <v>0</v>
      </c>
      <c r="O237" s="19">
        <f>VLOOKUP($D237,'Team - Wins CALC'!$C$22:$U$53,O$1+2,FALSE)</f>
        <v>0</v>
      </c>
      <c r="P237" s="19">
        <f>VLOOKUP($D237,'Team - Wins CALC'!$C$22:$U$53,P$1+2,FALSE)</f>
        <v>0</v>
      </c>
      <c r="Q237" s="19">
        <f>VLOOKUP($D237,'Team - Wins CALC'!$C$22:$U$53,Q$1+2,FALSE)</f>
        <v>0</v>
      </c>
      <c r="R237" s="19">
        <f>VLOOKUP($D237,'Team - Wins CALC'!$C$22:$U$53,R$1+2,FALSE)</f>
        <v>0</v>
      </c>
      <c r="S237" s="19">
        <f>VLOOKUP($D237,'Team - Wins CALC'!$C$22:$U$53,S$1+2,FALSE)</f>
        <v>0</v>
      </c>
      <c r="T237" s="19">
        <f>VLOOKUP($D237,'Team - Wins CALC'!$C$22:$U$53,T$1+2,FALSE)</f>
        <v>0</v>
      </c>
      <c r="U237" s="19">
        <f>VLOOKUP($D237,'Team - Wins CALC'!$C$22:$U$53,U$1+2,FALSE)</f>
        <v>0</v>
      </c>
      <c r="V237" s="23">
        <f t="shared" si="58"/>
        <v>2</v>
      </c>
    </row>
    <row r="238" spans="3:41" ht="13.5" thickBot="1">
      <c r="C238" s="17"/>
      <c r="D238" s="18" t="s">
        <v>86</v>
      </c>
      <c r="E238" s="16">
        <f>SUM(E230:E237)</f>
        <v>5</v>
      </c>
      <c r="F238" s="13">
        <f aca="true" t="shared" si="59" ref="F238:U238">SUM(F230:F237)</f>
        <v>5</v>
      </c>
      <c r="G238" s="13">
        <f t="shared" si="59"/>
        <v>0</v>
      </c>
      <c r="H238" s="13">
        <f t="shared" si="59"/>
        <v>0</v>
      </c>
      <c r="I238" s="13">
        <f t="shared" si="59"/>
        <v>0</v>
      </c>
      <c r="J238" s="13">
        <f t="shared" si="59"/>
        <v>0</v>
      </c>
      <c r="K238" s="13">
        <f t="shared" si="59"/>
        <v>0</v>
      </c>
      <c r="L238" s="13">
        <f t="shared" si="59"/>
        <v>0</v>
      </c>
      <c r="M238" s="13">
        <f t="shared" si="59"/>
        <v>0</v>
      </c>
      <c r="N238" s="13">
        <f t="shared" si="59"/>
        <v>0</v>
      </c>
      <c r="O238" s="13">
        <f t="shared" si="59"/>
        <v>0</v>
      </c>
      <c r="P238" s="13">
        <f t="shared" si="59"/>
        <v>0</v>
      </c>
      <c r="Q238" s="13">
        <f t="shared" si="59"/>
        <v>0</v>
      </c>
      <c r="R238" s="13">
        <f t="shared" si="59"/>
        <v>0</v>
      </c>
      <c r="S238" s="13">
        <f t="shared" si="59"/>
        <v>0</v>
      </c>
      <c r="T238" s="13">
        <f t="shared" si="59"/>
        <v>0</v>
      </c>
      <c r="U238" s="14">
        <f t="shared" si="59"/>
        <v>0</v>
      </c>
      <c r="V238" s="24">
        <f t="shared" si="58"/>
        <v>10</v>
      </c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3:41" s="20" customFormat="1" ht="22.5" customHeight="1">
      <c r="C239" s="34" t="s">
        <v>87</v>
      </c>
      <c r="D239" s="31" t="str">
        <f>VLOOKUP(C229,'Entries - DATA'!$A$4:$S$43,19)</f>
        <v>Jacksonville JAGUARS</v>
      </c>
      <c r="E239" s="35">
        <f>VLOOKUP($D239,'Team - Wins CALC'!$C$22:$U$53,E$1+2,FALSE)</f>
        <v>0</v>
      </c>
      <c r="F239" s="35">
        <f>VLOOKUP($D239,'Team - Wins CALC'!$C$22:$U$53,F$1+2,FALSE)</f>
        <v>0</v>
      </c>
      <c r="G239" s="35">
        <f>VLOOKUP($D239,'Team - Wins CALC'!$C$22:$U$53,G$1+2,FALSE)</f>
        <v>0</v>
      </c>
      <c r="H239" s="35">
        <f>VLOOKUP($D239,'Team - Wins CALC'!$C$22:$U$53,H$1+2,FALSE)</f>
        <v>0</v>
      </c>
      <c r="I239" s="35">
        <f>VLOOKUP($D239,'Team - Wins CALC'!$C$22:$U$53,I$1+2,FALSE)</f>
        <v>0</v>
      </c>
      <c r="J239" s="35">
        <f>VLOOKUP($D239,'Team - Wins CALC'!$C$22:$U$53,J$1+2,FALSE)</f>
        <v>0</v>
      </c>
      <c r="K239" s="35">
        <f>VLOOKUP($D239,'Team - Wins CALC'!$C$22:$U$53,K$1+2,FALSE)</f>
        <v>0</v>
      </c>
      <c r="L239" s="35">
        <f>VLOOKUP($D239,'Team - Wins CALC'!$C$22:$U$53,L$1+2,FALSE)</f>
        <v>0</v>
      </c>
      <c r="M239" s="35">
        <f>VLOOKUP($D239,'Team - Wins CALC'!$C$22:$U$53,M$1+2,FALSE)</f>
        <v>0</v>
      </c>
      <c r="N239" s="35">
        <f>VLOOKUP($D239,'Team - Wins CALC'!$C$22:$U$53,N$1+2,FALSE)</f>
        <v>0</v>
      </c>
      <c r="O239" s="35">
        <f>VLOOKUP($D239,'Team - Wins CALC'!$C$22:$U$53,O$1+2,FALSE)</f>
        <v>0</v>
      </c>
      <c r="P239" s="35">
        <f>VLOOKUP($D239,'Team - Wins CALC'!$C$22:$U$53,P$1+2,FALSE)</f>
        <v>0</v>
      </c>
      <c r="Q239" s="35">
        <f>VLOOKUP($D239,'Team - Wins CALC'!$C$22:$U$53,Q$1+2,FALSE)</f>
        <v>0</v>
      </c>
      <c r="R239" s="35">
        <f>VLOOKUP($D239,'Team - Wins CALC'!$C$22:$U$53,R$1+2,FALSE)</f>
        <v>0</v>
      </c>
      <c r="S239" s="35">
        <f>VLOOKUP($D239,'Team - Wins CALC'!$C$22:$U$53,S$1+2,FALSE)</f>
        <v>0</v>
      </c>
      <c r="T239" s="35">
        <f>VLOOKUP($D239,'Team - Wins CALC'!$C$22:$U$53,T$1+2,FALSE)</f>
        <v>0</v>
      </c>
      <c r="U239" s="35">
        <f>VLOOKUP($D239,'Team - Wins CALC'!$C$22:$U$53,U$1+2,FALSE)</f>
        <v>0</v>
      </c>
      <c r="V239" s="25">
        <f>SUM(E239:U239)</f>
        <v>0</v>
      </c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24:41" ht="12.75">
      <c r="X240" s="1">
        <v>1</v>
      </c>
      <c r="Y240" s="1">
        <v>2</v>
      </c>
      <c r="Z240" s="1">
        <v>3</v>
      </c>
      <c r="AA240" s="1">
        <v>4</v>
      </c>
      <c r="AB240" s="1">
        <v>5</v>
      </c>
      <c r="AC240" s="1">
        <v>6</v>
      </c>
      <c r="AD240" s="1">
        <v>7</v>
      </c>
      <c r="AE240" s="1">
        <v>8</v>
      </c>
      <c r="AF240" s="1">
        <v>9</v>
      </c>
      <c r="AG240" s="1">
        <v>10</v>
      </c>
      <c r="AH240" s="1">
        <v>11</v>
      </c>
      <c r="AI240" s="1">
        <v>12</v>
      </c>
      <c r="AJ240" s="1">
        <v>13</v>
      </c>
      <c r="AK240" s="1">
        <v>14</v>
      </c>
      <c r="AL240" s="1">
        <v>15</v>
      </c>
      <c r="AM240" s="1">
        <v>16</v>
      </c>
      <c r="AN240" s="1">
        <v>17</v>
      </c>
      <c r="AO240" s="15" t="s">
        <v>92</v>
      </c>
    </row>
    <row r="241" spans="3:41" ht="13.5" thickBot="1">
      <c r="C241" t="str">
        <f ca="1">INDIRECT("'Entries - DATA'!"&amp;"A"&amp;A242+3)</f>
        <v>Lew</v>
      </c>
      <c r="E241" s="1">
        <v>1</v>
      </c>
      <c r="F241" s="1">
        <v>2</v>
      </c>
      <c r="G241" s="1">
        <v>3</v>
      </c>
      <c r="H241" s="1">
        <v>4</v>
      </c>
      <c r="I241" s="1">
        <v>5</v>
      </c>
      <c r="J241" s="1">
        <v>6</v>
      </c>
      <c r="K241" s="1">
        <v>7</v>
      </c>
      <c r="L241" s="1">
        <v>8</v>
      </c>
      <c r="M241" s="1">
        <v>9</v>
      </c>
      <c r="N241" s="1">
        <v>10</v>
      </c>
      <c r="O241" s="1">
        <v>11</v>
      </c>
      <c r="P241" s="1">
        <v>12</v>
      </c>
      <c r="Q241" s="1">
        <v>13</v>
      </c>
      <c r="R241" s="1">
        <v>14</v>
      </c>
      <c r="S241" s="1">
        <v>15</v>
      </c>
      <c r="T241" s="1">
        <v>16</v>
      </c>
      <c r="U241" s="1">
        <v>17</v>
      </c>
      <c r="V241" s="20" t="s">
        <v>88</v>
      </c>
      <c r="X241">
        <f aca="true" t="shared" si="60" ref="X241:AN241">+E250</f>
        <v>4</v>
      </c>
      <c r="Y241">
        <f t="shared" si="60"/>
        <v>6</v>
      </c>
      <c r="Z241">
        <f t="shared" si="60"/>
        <v>0</v>
      </c>
      <c r="AA241">
        <f t="shared" si="60"/>
        <v>0</v>
      </c>
      <c r="AB241">
        <f t="shared" si="60"/>
        <v>0</v>
      </c>
      <c r="AC241">
        <f t="shared" si="60"/>
        <v>0</v>
      </c>
      <c r="AD241">
        <f t="shared" si="60"/>
        <v>0</v>
      </c>
      <c r="AE241">
        <f t="shared" si="60"/>
        <v>0</v>
      </c>
      <c r="AF241">
        <f t="shared" si="60"/>
        <v>0</v>
      </c>
      <c r="AG241">
        <f t="shared" si="60"/>
        <v>0</v>
      </c>
      <c r="AH241">
        <f t="shared" si="60"/>
        <v>0</v>
      </c>
      <c r="AI241">
        <f t="shared" si="60"/>
        <v>0</v>
      </c>
      <c r="AJ241">
        <f t="shared" si="60"/>
        <v>0</v>
      </c>
      <c r="AK241">
        <f t="shared" si="60"/>
        <v>0</v>
      </c>
      <c r="AL241">
        <f t="shared" si="60"/>
        <v>0</v>
      </c>
      <c r="AM241">
        <f t="shared" si="60"/>
        <v>0</v>
      </c>
      <c r="AN241">
        <f t="shared" si="60"/>
        <v>0</v>
      </c>
      <c r="AO241">
        <f>+V251</f>
        <v>0</v>
      </c>
    </row>
    <row r="242" spans="1:22" ht="12.75">
      <c r="A242">
        <f>+SUM(A229:A241)+1</f>
        <v>21</v>
      </c>
      <c r="C242" s="9" t="s">
        <v>4</v>
      </c>
      <c r="D242" s="3" t="str">
        <f>VLOOKUP(C241,'Entries - DATA'!$A$4:$S$43,11)</f>
        <v>Tampa Bay BUCCANEERS</v>
      </c>
      <c r="E242" s="19">
        <f>VLOOKUP($D242,'Team - Wins CALC'!$C$22:$U$53,E$1+2,FALSE)</f>
        <v>0</v>
      </c>
      <c r="F242" s="19">
        <f>VLOOKUP($D242,'Team - Wins CALC'!$C$22:$U$53,F$1+2,FALSE)</f>
        <v>1</v>
      </c>
      <c r="G242" s="19">
        <f>VLOOKUP($D242,'Team - Wins CALC'!$C$22:$U$53,G$1+2,FALSE)</f>
        <v>0</v>
      </c>
      <c r="H242" s="19">
        <f>VLOOKUP($D242,'Team - Wins CALC'!$C$22:$U$53,H$1+2,FALSE)</f>
        <v>0</v>
      </c>
      <c r="I242" s="19">
        <f>VLOOKUP($D242,'Team - Wins CALC'!$C$22:$U$53,I$1+2,FALSE)</f>
        <v>0</v>
      </c>
      <c r="J242" s="19">
        <f>VLOOKUP($D242,'Team - Wins CALC'!$C$22:$U$53,J$1+2,FALSE)</f>
        <v>0</v>
      </c>
      <c r="K242" s="19">
        <f>VLOOKUP($D242,'Team - Wins CALC'!$C$22:$U$53,K$1+2,FALSE)</f>
        <v>0</v>
      </c>
      <c r="L242" s="19">
        <f>VLOOKUP($D242,'Team - Wins CALC'!$C$22:$U$53,L$1+2,FALSE)</f>
        <v>0</v>
      </c>
      <c r="M242" s="19">
        <f>VLOOKUP($D242,'Team - Wins CALC'!$C$22:$U$53,M$1+2,FALSE)</f>
        <v>0</v>
      </c>
      <c r="N242" s="19">
        <f>VLOOKUP($D242,'Team - Wins CALC'!$C$22:$U$53,N$1+2,FALSE)</f>
        <v>0</v>
      </c>
      <c r="O242" s="19">
        <f>VLOOKUP($D242,'Team - Wins CALC'!$C$22:$U$53,O$1+2,FALSE)</f>
        <v>0</v>
      </c>
      <c r="P242" s="19">
        <f>VLOOKUP($D242,'Team - Wins CALC'!$C$22:$U$53,P$1+2,FALSE)</f>
        <v>0</v>
      </c>
      <c r="Q242" s="19">
        <f>VLOOKUP($D242,'Team - Wins CALC'!$C$22:$U$53,Q$1+2,FALSE)</f>
        <v>0</v>
      </c>
      <c r="R242" s="19">
        <f>VLOOKUP($D242,'Team - Wins CALC'!$C$22:$U$53,R$1+2,FALSE)</f>
        <v>0</v>
      </c>
      <c r="S242" s="19">
        <f>VLOOKUP($D242,'Team - Wins CALC'!$C$22:$U$53,S$1+2,FALSE)</f>
        <v>0</v>
      </c>
      <c r="T242" s="19">
        <f>VLOOKUP($D242,'Team - Wins CALC'!$C$22:$U$53,T$1+2,FALSE)</f>
        <v>0</v>
      </c>
      <c r="U242" s="19">
        <f>VLOOKUP($D242,'Team - Wins CALC'!$C$22:$U$53,U$1+2,FALSE)</f>
        <v>0</v>
      </c>
      <c r="V242" s="21">
        <f>SUM(E242:U242)</f>
        <v>1</v>
      </c>
    </row>
    <row r="243" spans="3:22" ht="12.75">
      <c r="C243" s="10"/>
      <c r="D243" s="3" t="str">
        <f>VLOOKUP(C241,'Entries - DATA'!$A$4:$S$43,12)</f>
        <v>Seattle SEAHAWKS</v>
      </c>
      <c r="E243" s="19">
        <f>VLOOKUP($D243,'Team - Wins CALC'!$C$22:$U$53,E$1+2,FALSE)</f>
        <v>0</v>
      </c>
      <c r="F243" s="19">
        <f>VLOOKUP($D243,'Team - Wins CALC'!$C$22:$U$53,F$1+2,FALSE)</f>
        <v>0</v>
      </c>
      <c r="G243" s="19">
        <f>VLOOKUP($D243,'Team - Wins CALC'!$C$22:$U$53,G$1+2,FALSE)</f>
        <v>0</v>
      </c>
      <c r="H243" s="19">
        <f>VLOOKUP($D243,'Team - Wins CALC'!$C$22:$U$53,H$1+2,FALSE)</f>
        <v>0</v>
      </c>
      <c r="I243" s="19">
        <f>VLOOKUP($D243,'Team - Wins CALC'!$C$22:$U$53,I$1+2,FALSE)</f>
        <v>0</v>
      </c>
      <c r="J243" s="19">
        <f>VLOOKUP($D243,'Team - Wins CALC'!$C$22:$U$53,J$1+2,FALSE)</f>
        <v>0</v>
      </c>
      <c r="K243" s="19">
        <f>VLOOKUP($D243,'Team - Wins CALC'!$C$22:$U$53,K$1+2,FALSE)</f>
        <v>0</v>
      </c>
      <c r="L243" s="19">
        <f>VLOOKUP($D243,'Team - Wins CALC'!$C$22:$U$53,L$1+2,FALSE)</f>
        <v>0</v>
      </c>
      <c r="M243" s="19">
        <f>VLOOKUP($D243,'Team - Wins CALC'!$C$22:$U$53,M$1+2,FALSE)</f>
        <v>0</v>
      </c>
      <c r="N243" s="19">
        <f>VLOOKUP($D243,'Team - Wins CALC'!$C$22:$U$53,N$1+2,FALSE)</f>
        <v>0</v>
      </c>
      <c r="O243" s="19">
        <f>VLOOKUP($D243,'Team - Wins CALC'!$C$22:$U$53,O$1+2,FALSE)</f>
        <v>0</v>
      </c>
      <c r="P243" s="19">
        <f>VLOOKUP($D243,'Team - Wins CALC'!$C$22:$U$53,P$1+2,FALSE)</f>
        <v>0</v>
      </c>
      <c r="Q243" s="19">
        <f>VLOOKUP($D243,'Team - Wins CALC'!$C$22:$U$53,Q$1+2,FALSE)</f>
        <v>0</v>
      </c>
      <c r="R243" s="19">
        <f>VLOOKUP($D243,'Team - Wins CALC'!$C$22:$U$53,R$1+2,FALSE)</f>
        <v>0</v>
      </c>
      <c r="S243" s="19">
        <f>VLOOKUP($D243,'Team - Wins CALC'!$C$22:$U$53,S$1+2,FALSE)</f>
        <v>0</v>
      </c>
      <c r="T243" s="19">
        <f>VLOOKUP($D243,'Team - Wins CALC'!$C$22:$U$53,T$1+2,FALSE)</f>
        <v>0</v>
      </c>
      <c r="U243" s="19">
        <f>VLOOKUP($D243,'Team - Wins CALC'!$C$22:$U$53,U$1+2,FALSE)</f>
        <v>0</v>
      </c>
      <c r="V243" s="22">
        <f aca="true" t="shared" si="61" ref="V243:V250">SUM(E243:U243)</f>
        <v>0</v>
      </c>
    </row>
    <row r="244" spans="1:22" ht="12.75">
      <c r="A244" s="15"/>
      <c r="C244" s="10"/>
      <c r="D244" s="3" t="str">
        <f>VLOOKUP(C241,'Entries - DATA'!$A$4:$S$43,13)</f>
        <v>New York GIANTS</v>
      </c>
      <c r="E244" s="19">
        <f>VLOOKUP($D244,'Team - Wins CALC'!$C$22:$U$53,E$1+2,FALSE)</f>
        <v>1</v>
      </c>
      <c r="F244" s="19">
        <f>VLOOKUP($D244,'Team - Wins CALC'!$C$22:$U$53,F$1+2,FALSE)</f>
        <v>1</v>
      </c>
      <c r="G244" s="19">
        <f>VLOOKUP($D244,'Team - Wins CALC'!$C$22:$U$53,G$1+2,FALSE)</f>
        <v>0</v>
      </c>
      <c r="H244" s="19">
        <f>VLOOKUP($D244,'Team - Wins CALC'!$C$22:$U$53,H$1+2,FALSE)</f>
        <v>0</v>
      </c>
      <c r="I244" s="19">
        <f>VLOOKUP($D244,'Team - Wins CALC'!$C$22:$U$53,I$1+2,FALSE)</f>
        <v>0</v>
      </c>
      <c r="J244" s="19">
        <f>VLOOKUP($D244,'Team - Wins CALC'!$C$22:$U$53,J$1+2,FALSE)</f>
        <v>0</v>
      </c>
      <c r="K244" s="19">
        <f>VLOOKUP($D244,'Team - Wins CALC'!$C$22:$U$53,K$1+2,FALSE)</f>
        <v>0</v>
      </c>
      <c r="L244" s="19">
        <f>VLOOKUP($D244,'Team - Wins CALC'!$C$22:$U$53,L$1+2,FALSE)</f>
        <v>0</v>
      </c>
      <c r="M244" s="19">
        <f>VLOOKUP($D244,'Team - Wins CALC'!$C$22:$U$53,M$1+2,FALSE)</f>
        <v>0</v>
      </c>
      <c r="N244" s="19">
        <f>VLOOKUP($D244,'Team - Wins CALC'!$C$22:$U$53,N$1+2,FALSE)</f>
        <v>0</v>
      </c>
      <c r="O244" s="19">
        <f>VLOOKUP($D244,'Team - Wins CALC'!$C$22:$U$53,O$1+2,FALSE)</f>
        <v>0</v>
      </c>
      <c r="P244" s="19">
        <f>VLOOKUP($D244,'Team - Wins CALC'!$C$22:$U$53,P$1+2,FALSE)</f>
        <v>0</v>
      </c>
      <c r="Q244" s="19">
        <f>VLOOKUP($D244,'Team - Wins CALC'!$C$22:$U$53,Q$1+2,FALSE)</f>
        <v>0</v>
      </c>
      <c r="R244" s="19">
        <f>VLOOKUP($D244,'Team - Wins CALC'!$C$22:$U$53,R$1+2,FALSE)</f>
        <v>0</v>
      </c>
      <c r="S244" s="19">
        <f>VLOOKUP($D244,'Team - Wins CALC'!$C$22:$U$53,S$1+2,FALSE)</f>
        <v>0</v>
      </c>
      <c r="T244" s="19">
        <f>VLOOKUP($D244,'Team - Wins CALC'!$C$22:$U$53,T$1+2,FALSE)</f>
        <v>0</v>
      </c>
      <c r="U244" s="19">
        <f>VLOOKUP($D244,'Team - Wins CALC'!$C$22:$U$53,U$1+2,FALSE)</f>
        <v>0</v>
      </c>
      <c r="V244" s="22">
        <f t="shared" si="61"/>
        <v>2</v>
      </c>
    </row>
    <row r="245" spans="3:22" ht="12.75">
      <c r="C245" s="11"/>
      <c r="D245" s="3" t="str">
        <f>VLOOKUP(C241,'Entries - DATA'!$A$4:$S$43,14)</f>
        <v>Dallas COWBOYS</v>
      </c>
      <c r="E245" s="19">
        <f>VLOOKUP($D245,'Team - Wins CALC'!$C$22:$U$53,E$1+2,FALSE)</f>
        <v>1</v>
      </c>
      <c r="F245" s="19">
        <f>VLOOKUP($D245,'Team - Wins CALC'!$C$22:$U$53,F$1+2,FALSE)</f>
        <v>1</v>
      </c>
      <c r="G245" s="19">
        <f>VLOOKUP($D245,'Team - Wins CALC'!$C$22:$U$53,G$1+2,FALSE)</f>
        <v>0</v>
      </c>
      <c r="H245" s="19">
        <f>VLOOKUP($D245,'Team - Wins CALC'!$C$22:$U$53,H$1+2,FALSE)</f>
        <v>0</v>
      </c>
      <c r="I245" s="19">
        <f>VLOOKUP($D245,'Team - Wins CALC'!$C$22:$U$53,I$1+2,FALSE)</f>
        <v>0</v>
      </c>
      <c r="J245" s="19">
        <f>VLOOKUP($D245,'Team - Wins CALC'!$C$22:$U$53,J$1+2,FALSE)</f>
        <v>0</v>
      </c>
      <c r="K245" s="19">
        <f>VLOOKUP($D245,'Team - Wins CALC'!$C$22:$U$53,K$1+2,FALSE)</f>
        <v>0</v>
      </c>
      <c r="L245" s="19">
        <f>VLOOKUP($D245,'Team - Wins CALC'!$C$22:$U$53,L$1+2,FALSE)</f>
        <v>0</v>
      </c>
      <c r="M245" s="19">
        <f>VLOOKUP($D245,'Team - Wins CALC'!$C$22:$U$53,M$1+2,FALSE)</f>
        <v>0</v>
      </c>
      <c r="N245" s="19">
        <f>VLOOKUP($D245,'Team - Wins CALC'!$C$22:$U$53,N$1+2,FALSE)</f>
        <v>0</v>
      </c>
      <c r="O245" s="19">
        <f>VLOOKUP($D245,'Team - Wins CALC'!$C$22:$U$53,O$1+2,FALSE)</f>
        <v>0</v>
      </c>
      <c r="P245" s="19">
        <f>VLOOKUP($D245,'Team - Wins CALC'!$C$22:$U$53,P$1+2,FALSE)</f>
        <v>0</v>
      </c>
      <c r="Q245" s="19">
        <f>VLOOKUP($D245,'Team - Wins CALC'!$C$22:$U$53,Q$1+2,FALSE)</f>
        <v>0</v>
      </c>
      <c r="R245" s="19">
        <f>VLOOKUP($D245,'Team - Wins CALC'!$C$22:$U$53,R$1+2,FALSE)</f>
        <v>0</v>
      </c>
      <c r="S245" s="19">
        <f>VLOOKUP($D245,'Team - Wins CALC'!$C$22:$U$53,S$1+2,FALSE)</f>
        <v>0</v>
      </c>
      <c r="T245" s="19">
        <f>VLOOKUP($D245,'Team - Wins CALC'!$C$22:$U$53,T$1+2,FALSE)</f>
        <v>0</v>
      </c>
      <c r="U245" s="19">
        <f>VLOOKUP($D245,'Team - Wins CALC'!$C$22:$U$53,U$1+2,FALSE)</f>
        <v>0</v>
      </c>
      <c r="V245" s="22">
        <f t="shared" si="61"/>
        <v>2</v>
      </c>
    </row>
    <row r="246" spans="3:22" ht="12.75">
      <c r="C246" s="9" t="s">
        <v>6</v>
      </c>
      <c r="D246" s="3" t="str">
        <f>VLOOKUP(C241,'Entries - DATA'!$A$4:$S$43,15)</f>
        <v>Indianapolis COLTS</v>
      </c>
      <c r="E246" s="19">
        <f>VLOOKUP($D246,'Team - Wins CALC'!$C$22:$U$53,E$1+2,FALSE)</f>
        <v>0</v>
      </c>
      <c r="F246" s="19">
        <f>VLOOKUP($D246,'Team - Wins CALC'!$C$22:$U$53,F$1+2,FALSE)</f>
        <v>1</v>
      </c>
      <c r="G246" s="19">
        <f>VLOOKUP($D246,'Team - Wins CALC'!$C$22:$U$53,G$1+2,FALSE)</f>
        <v>0</v>
      </c>
      <c r="H246" s="19">
        <f>VLOOKUP($D246,'Team - Wins CALC'!$C$22:$U$53,H$1+2,FALSE)</f>
        <v>0</v>
      </c>
      <c r="I246" s="19">
        <f>VLOOKUP($D246,'Team - Wins CALC'!$C$22:$U$53,I$1+2,FALSE)</f>
        <v>0</v>
      </c>
      <c r="J246" s="19">
        <f>VLOOKUP($D246,'Team - Wins CALC'!$C$22:$U$53,J$1+2,FALSE)</f>
        <v>0</v>
      </c>
      <c r="K246" s="19">
        <f>VLOOKUP($D246,'Team - Wins CALC'!$C$22:$U$53,K$1+2,FALSE)</f>
        <v>0</v>
      </c>
      <c r="L246" s="19">
        <f>VLOOKUP($D246,'Team - Wins CALC'!$C$22:$U$53,L$1+2,FALSE)</f>
        <v>0</v>
      </c>
      <c r="M246" s="19">
        <f>VLOOKUP($D246,'Team - Wins CALC'!$C$22:$U$53,M$1+2,FALSE)</f>
        <v>0</v>
      </c>
      <c r="N246" s="19">
        <f>VLOOKUP($D246,'Team - Wins CALC'!$C$22:$U$53,N$1+2,FALSE)</f>
        <v>0</v>
      </c>
      <c r="O246" s="19">
        <f>VLOOKUP($D246,'Team - Wins CALC'!$C$22:$U$53,O$1+2,FALSE)</f>
        <v>0</v>
      </c>
      <c r="P246" s="19">
        <f>VLOOKUP($D246,'Team - Wins CALC'!$C$22:$U$53,P$1+2,FALSE)</f>
        <v>0</v>
      </c>
      <c r="Q246" s="19">
        <f>VLOOKUP($D246,'Team - Wins CALC'!$C$22:$U$53,Q$1+2,FALSE)</f>
        <v>0</v>
      </c>
      <c r="R246" s="19">
        <f>VLOOKUP($D246,'Team - Wins CALC'!$C$22:$U$53,R$1+2,FALSE)</f>
        <v>0</v>
      </c>
      <c r="S246" s="19">
        <f>VLOOKUP($D246,'Team - Wins CALC'!$C$22:$U$53,S$1+2,FALSE)</f>
        <v>0</v>
      </c>
      <c r="T246" s="19">
        <f>VLOOKUP($D246,'Team - Wins CALC'!$C$22:$U$53,T$1+2,FALSE)</f>
        <v>0</v>
      </c>
      <c r="U246" s="19">
        <f>VLOOKUP($D246,'Team - Wins CALC'!$C$22:$U$53,U$1+2,FALSE)</f>
        <v>0</v>
      </c>
      <c r="V246" s="22">
        <f t="shared" si="61"/>
        <v>1</v>
      </c>
    </row>
    <row r="247" spans="3:22" ht="12.75">
      <c r="C247" s="10"/>
      <c r="D247" s="3" t="str">
        <f>VLOOKUP(C241,'Entries - DATA'!$A$4:$S$43,16)</f>
        <v>San Diego CHARGERS</v>
      </c>
      <c r="E247" s="19">
        <f>VLOOKUP($D247,'Team - Wins CALC'!$C$22:$U$53,E$1+2,FALSE)</f>
        <v>0</v>
      </c>
      <c r="F247" s="19">
        <f>VLOOKUP($D247,'Team - Wins CALC'!$C$22:$U$53,F$1+2,FALSE)</f>
        <v>0</v>
      </c>
      <c r="G247" s="19">
        <f>VLOOKUP($D247,'Team - Wins CALC'!$C$22:$U$53,G$1+2,FALSE)</f>
        <v>0</v>
      </c>
      <c r="H247" s="19">
        <f>VLOOKUP($D247,'Team - Wins CALC'!$C$22:$U$53,H$1+2,FALSE)</f>
        <v>0</v>
      </c>
      <c r="I247" s="19">
        <f>VLOOKUP($D247,'Team - Wins CALC'!$C$22:$U$53,I$1+2,FALSE)</f>
        <v>0</v>
      </c>
      <c r="J247" s="19">
        <f>VLOOKUP($D247,'Team - Wins CALC'!$C$22:$U$53,J$1+2,FALSE)</f>
        <v>0</v>
      </c>
      <c r="K247" s="19">
        <f>VLOOKUP($D247,'Team - Wins CALC'!$C$22:$U$53,K$1+2,FALSE)</f>
        <v>0</v>
      </c>
      <c r="L247" s="19">
        <f>VLOOKUP($D247,'Team - Wins CALC'!$C$22:$U$53,L$1+2,FALSE)</f>
        <v>0</v>
      </c>
      <c r="M247" s="19">
        <f>VLOOKUP($D247,'Team - Wins CALC'!$C$22:$U$53,M$1+2,FALSE)</f>
        <v>0</v>
      </c>
      <c r="N247" s="19">
        <f>VLOOKUP($D247,'Team - Wins CALC'!$C$22:$U$53,N$1+2,FALSE)</f>
        <v>0</v>
      </c>
      <c r="O247" s="19">
        <f>VLOOKUP($D247,'Team - Wins CALC'!$C$22:$U$53,O$1+2,FALSE)</f>
        <v>0</v>
      </c>
      <c r="P247" s="19">
        <f>VLOOKUP($D247,'Team - Wins CALC'!$C$22:$U$53,P$1+2,FALSE)</f>
        <v>0</v>
      </c>
      <c r="Q247" s="19">
        <f>VLOOKUP($D247,'Team - Wins CALC'!$C$22:$U$53,Q$1+2,FALSE)</f>
        <v>0</v>
      </c>
      <c r="R247" s="19">
        <f>VLOOKUP($D247,'Team - Wins CALC'!$C$22:$U$53,R$1+2,FALSE)</f>
        <v>0</v>
      </c>
      <c r="S247" s="19">
        <f>VLOOKUP($D247,'Team - Wins CALC'!$C$22:$U$53,S$1+2,FALSE)</f>
        <v>0</v>
      </c>
      <c r="T247" s="19">
        <f>VLOOKUP($D247,'Team - Wins CALC'!$C$22:$U$53,T$1+2,FALSE)</f>
        <v>0</v>
      </c>
      <c r="U247" s="19">
        <f>VLOOKUP($D247,'Team - Wins CALC'!$C$22:$U$53,U$1+2,FALSE)</f>
        <v>0</v>
      </c>
      <c r="V247" s="22">
        <f t="shared" si="61"/>
        <v>0</v>
      </c>
    </row>
    <row r="248" spans="3:22" ht="12.75">
      <c r="C248" s="10"/>
      <c r="D248" s="3" t="str">
        <f>VLOOKUP(C241,'Entries - DATA'!$A$4:$S$43,17)</f>
        <v>Pittsburgh STEELERS</v>
      </c>
      <c r="E248" s="19">
        <f>VLOOKUP($D248,'Team - Wins CALC'!$C$22:$U$53,E$1+2,FALSE)</f>
        <v>1</v>
      </c>
      <c r="F248" s="19">
        <f>VLOOKUP($D248,'Team - Wins CALC'!$C$22:$U$53,F$1+2,FALSE)</f>
        <v>1</v>
      </c>
      <c r="G248" s="19">
        <f>VLOOKUP($D248,'Team - Wins CALC'!$C$22:$U$53,G$1+2,FALSE)</f>
        <v>0</v>
      </c>
      <c r="H248" s="19">
        <f>VLOOKUP($D248,'Team - Wins CALC'!$C$22:$U$53,H$1+2,FALSE)</f>
        <v>0</v>
      </c>
      <c r="I248" s="19">
        <f>VLOOKUP($D248,'Team - Wins CALC'!$C$22:$U$53,I$1+2,FALSE)</f>
        <v>0</v>
      </c>
      <c r="J248" s="19">
        <f>VLOOKUP($D248,'Team - Wins CALC'!$C$22:$U$53,J$1+2,FALSE)</f>
        <v>0</v>
      </c>
      <c r="K248" s="19">
        <f>VLOOKUP($D248,'Team - Wins CALC'!$C$22:$U$53,K$1+2,FALSE)</f>
        <v>0</v>
      </c>
      <c r="L248" s="19">
        <f>VLOOKUP($D248,'Team - Wins CALC'!$C$22:$U$53,L$1+2,FALSE)</f>
        <v>0</v>
      </c>
      <c r="M248" s="19">
        <f>VLOOKUP($D248,'Team - Wins CALC'!$C$22:$U$53,M$1+2,FALSE)</f>
        <v>0</v>
      </c>
      <c r="N248" s="19">
        <f>VLOOKUP($D248,'Team - Wins CALC'!$C$22:$U$53,N$1+2,FALSE)</f>
        <v>0</v>
      </c>
      <c r="O248" s="19">
        <f>VLOOKUP($D248,'Team - Wins CALC'!$C$22:$U$53,O$1+2,FALSE)</f>
        <v>0</v>
      </c>
      <c r="P248" s="19">
        <f>VLOOKUP($D248,'Team - Wins CALC'!$C$22:$U$53,P$1+2,FALSE)</f>
        <v>0</v>
      </c>
      <c r="Q248" s="19">
        <f>VLOOKUP($D248,'Team - Wins CALC'!$C$22:$U$53,Q$1+2,FALSE)</f>
        <v>0</v>
      </c>
      <c r="R248" s="19">
        <f>VLOOKUP($D248,'Team - Wins CALC'!$C$22:$U$53,R$1+2,FALSE)</f>
        <v>0</v>
      </c>
      <c r="S248" s="19">
        <f>VLOOKUP($D248,'Team - Wins CALC'!$C$22:$U$53,S$1+2,FALSE)</f>
        <v>0</v>
      </c>
      <c r="T248" s="19">
        <f>VLOOKUP($D248,'Team - Wins CALC'!$C$22:$U$53,T$1+2,FALSE)</f>
        <v>0</v>
      </c>
      <c r="U248" s="19">
        <f>VLOOKUP($D248,'Team - Wins CALC'!$C$22:$U$53,U$1+2,FALSE)</f>
        <v>0</v>
      </c>
      <c r="V248" s="22">
        <f t="shared" si="61"/>
        <v>2</v>
      </c>
    </row>
    <row r="249" spans="3:22" ht="13.5" thickBot="1">
      <c r="C249" s="11"/>
      <c r="D249" s="3" t="str">
        <f>VLOOKUP(C241,'Entries - DATA'!$A$4:$S$43,18)</f>
        <v>New England PATRIOTS</v>
      </c>
      <c r="E249" s="19">
        <f>VLOOKUP($D249,'Team - Wins CALC'!$C$22:$U$53,E$1+2,FALSE)</f>
        <v>1</v>
      </c>
      <c r="F249" s="19">
        <f>VLOOKUP($D249,'Team - Wins CALC'!$C$22:$U$53,F$1+2,FALSE)</f>
        <v>1</v>
      </c>
      <c r="G249" s="19">
        <f>VLOOKUP($D249,'Team - Wins CALC'!$C$22:$U$53,G$1+2,FALSE)</f>
        <v>0</v>
      </c>
      <c r="H249" s="19">
        <f>VLOOKUP($D249,'Team - Wins CALC'!$C$22:$U$53,H$1+2,FALSE)</f>
        <v>0</v>
      </c>
      <c r="I249" s="19">
        <f>VLOOKUP($D249,'Team - Wins CALC'!$C$22:$U$53,I$1+2,FALSE)</f>
        <v>0</v>
      </c>
      <c r="J249" s="19">
        <f>VLOOKUP($D249,'Team - Wins CALC'!$C$22:$U$53,J$1+2,FALSE)</f>
        <v>0</v>
      </c>
      <c r="K249" s="19">
        <f>VLOOKUP($D249,'Team - Wins CALC'!$C$22:$U$53,K$1+2,FALSE)</f>
        <v>0</v>
      </c>
      <c r="L249" s="19">
        <f>VLOOKUP($D249,'Team - Wins CALC'!$C$22:$U$53,L$1+2,FALSE)</f>
        <v>0</v>
      </c>
      <c r="M249" s="19">
        <f>VLOOKUP($D249,'Team - Wins CALC'!$C$22:$U$53,M$1+2,FALSE)</f>
        <v>0</v>
      </c>
      <c r="N249" s="19">
        <f>VLOOKUP($D249,'Team - Wins CALC'!$C$22:$U$53,N$1+2,FALSE)</f>
        <v>0</v>
      </c>
      <c r="O249" s="19">
        <f>VLOOKUP($D249,'Team - Wins CALC'!$C$22:$U$53,O$1+2,FALSE)</f>
        <v>0</v>
      </c>
      <c r="P249" s="19">
        <f>VLOOKUP($D249,'Team - Wins CALC'!$C$22:$U$53,P$1+2,FALSE)</f>
        <v>0</v>
      </c>
      <c r="Q249" s="19">
        <f>VLOOKUP($D249,'Team - Wins CALC'!$C$22:$U$53,Q$1+2,FALSE)</f>
        <v>0</v>
      </c>
      <c r="R249" s="19">
        <f>VLOOKUP($D249,'Team - Wins CALC'!$C$22:$U$53,R$1+2,FALSE)</f>
        <v>0</v>
      </c>
      <c r="S249" s="19">
        <f>VLOOKUP($D249,'Team - Wins CALC'!$C$22:$U$53,S$1+2,FALSE)</f>
        <v>0</v>
      </c>
      <c r="T249" s="19">
        <f>VLOOKUP($D249,'Team - Wins CALC'!$C$22:$U$53,T$1+2,FALSE)</f>
        <v>0</v>
      </c>
      <c r="U249" s="19">
        <f>VLOOKUP($D249,'Team - Wins CALC'!$C$22:$U$53,U$1+2,FALSE)</f>
        <v>0</v>
      </c>
      <c r="V249" s="23">
        <f t="shared" si="61"/>
        <v>2</v>
      </c>
    </row>
    <row r="250" spans="3:41" ht="13.5" thickBot="1">
      <c r="C250" s="17"/>
      <c r="D250" s="18" t="s">
        <v>86</v>
      </c>
      <c r="E250" s="16">
        <f>SUM(E242:E249)</f>
        <v>4</v>
      </c>
      <c r="F250" s="13">
        <f aca="true" t="shared" si="62" ref="F250:U250">SUM(F242:F249)</f>
        <v>6</v>
      </c>
      <c r="G250" s="13">
        <f t="shared" si="62"/>
        <v>0</v>
      </c>
      <c r="H250" s="13">
        <f t="shared" si="62"/>
        <v>0</v>
      </c>
      <c r="I250" s="13">
        <f t="shared" si="62"/>
        <v>0</v>
      </c>
      <c r="J250" s="13">
        <f t="shared" si="62"/>
        <v>0</v>
      </c>
      <c r="K250" s="13">
        <f t="shared" si="62"/>
        <v>0</v>
      </c>
      <c r="L250" s="13">
        <f t="shared" si="62"/>
        <v>0</v>
      </c>
      <c r="M250" s="13">
        <f t="shared" si="62"/>
        <v>0</v>
      </c>
      <c r="N250" s="13">
        <f t="shared" si="62"/>
        <v>0</v>
      </c>
      <c r="O250" s="13">
        <f t="shared" si="62"/>
        <v>0</v>
      </c>
      <c r="P250" s="13">
        <f t="shared" si="62"/>
        <v>0</v>
      </c>
      <c r="Q250" s="13">
        <f t="shared" si="62"/>
        <v>0</v>
      </c>
      <c r="R250" s="13">
        <f t="shared" si="62"/>
        <v>0</v>
      </c>
      <c r="S250" s="13">
        <f t="shared" si="62"/>
        <v>0</v>
      </c>
      <c r="T250" s="13">
        <f t="shared" si="62"/>
        <v>0</v>
      </c>
      <c r="U250" s="14">
        <f t="shared" si="62"/>
        <v>0</v>
      </c>
      <c r="V250" s="24">
        <f t="shared" si="61"/>
        <v>10</v>
      </c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3:41" s="20" customFormat="1" ht="22.5" customHeight="1">
      <c r="C251" s="34" t="s">
        <v>87</v>
      </c>
      <c r="D251" s="31" t="str">
        <f>VLOOKUP(C241,'Entries - DATA'!$A$4:$S$43,19)</f>
        <v>Jacksonville JAGUARS</v>
      </c>
      <c r="E251" s="35">
        <f>VLOOKUP($D251,'Team - Wins CALC'!$C$22:$U$53,E$1+2,FALSE)</f>
        <v>0</v>
      </c>
      <c r="F251" s="35">
        <f>VLOOKUP($D251,'Team - Wins CALC'!$C$22:$U$53,F$1+2,FALSE)</f>
        <v>0</v>
      </c>
      <c r="G251" s="35">
        <f>VLOOKUP($D251,'Team - Wins CALC'!$C$22:$U$53,G$1+2,FALSE)</f>
        <v>0</v>
      </c>
      <c r="H251" s="35">
        <f>VLOOKUP($D251,'Team - Wins CALC'!$C$22:$U$53,H$1+2,FALSE)</f>
        <v>0</v>
      </c>
      <c r="I251" s="35">
        <f>VLOOKUP($D251,'Team - Wins CALC'!$C$22:$U$53,I$1+2,FALSE)</f>
        <v>0</v>
      </c>
      <c r="J251" s="35">
        <f>VLOOKUP($D251,'Team - Wins CALC'!$C$22:$U$53,J$1+2,FALSE)</f>
        <v>0</v>
      </c>
      <c r="K251" s="35">
        <f>VLOOKUP($D251,'Team - Wins CALC'!$C$22:$U$53,K$1+2,FALSE)</f>
        <v>0</v>
      </c>
      <c r="L251" s="35">
        <f>VLOOKUP($D251,'Team - Wins CALC'!$C$22:$U$53,L$1+2,FALSE)</f>
        <v>0</v>
      </c>
      <c r="M251" s="35">
        <f>VLOOKUP($D251,'Team - Wins CALC'!$C$22:$U$53,M$1+2,FALSE)</f>
        <v>0</v>
      </c>
      <c r="N251" s="35">
        <f>VLOOKUP($D251,'Team - Wins CALC'!$C$22:$U$53,N$1+2,FALSE)</f>
        <v>0</v>
      </c>
      <c r="O251" s="35">
        <f>VLOOKUP($D251,'Team - Wins CALC'!$C$22:$U$53,O$1+2,FALSE)</f>
        <v>0</v>
      </c>
      <c r="P251" s="35">
        <f>VLOOKUP($D251,'Team - Wins CALC'!$C$22:$U$53,P$1+2,FALSE)</f>
        <v>0</v>
      </c>
      <c r="Q251" s="35">
        <f>VLOOKUP($D251,'Team - Wins CALC'!$C$22:$U$53,Q$1+2,FALSE)</f>
        <v>0</v>
      </c>
      <c r="R251" s="35">
        <f>VLOOKUP($D251,'Team - Wins CALC'!$C$22:$U$53,R$1+2,FALSE)</f>
        <v>0</v>
      </c>
      <c r="S251" s="35">
        <f>VLOOKUP($D251,'Team - Wins CALC'!$C$22:$U$53,S$1+2,FALSE)</f>
        <v>0</v>
      </c>
      <c r="T251" s="35">
        <f>VLOOKUP($D251,'Team - Wins CALC'!$C$22:$U$53,T$1+2,FALSE)</f>
        <v>0</v>
      </c>
      <c r="U251" s="35">
        <f>VLOOKUP($D251,'Team - Wins CALC'!$C$22:$U$53,U$1+2,FALSE)</f>
        <v>0</v>
      </c>
      <c r="V251" s="25">
        <f>SUM(E251:U251)</f>
        <v>0</v>
      </c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24:41" ht="12.75">
      <c r="X252" s="1">
        <v>1</v>
      </c>
      <c r="Y252" s="1">
        <v>2</v>
      </c>
      <c r="Z252" s="1">
        <v>3</v>
      </c>
      <c r="AA252" s="1">
        <v>4</v>
      </c>
      <c r="AB252" s="1">
        <v>5</v>
      </c>
      <c r="AC252" s="1">
        <v>6</v>
      </c>
      <c r="AD252" s="1">
        <v>7</v>
      </c>
      <c r="AE252" s="1">
        <v>8</v>
      </c>
      <c r="AF252" s="1">
        <v>9</v>
      </c>
      <c r="AG252" s="1">
        <v>10</v>
      </c>
      <c r="AH252" s="1">
        <v>11</v>
      </c>
      <c r="AI252" s="1">
        <v>12</v>
      </c>
      <c r="AJ252" s="1">
        <v>13</v>
      </c>
      <c r="AK252" s="1">
        <v>14</v>
      </c>
      <c r="AL252" s="1">
        <v>15</v>
      </c>
      <c r="AM252" s="1">
        <v>16</v>
      </c>
      <c r="AN252" s="1">
        <v>17</v>
      </c>
      <c r="AO252" s="15" t="s">
        <v>92</v>
      </c>
    </row>
    <row r="253" spans="3:41" ht="13.5" thickBot="1">
      <c r="C253" t="str">
        <f ca="1">INDIRECT("'Entries - DATA'!"&amp;"A"&amp;A254+3)</f>
        <v>Lim</v>
      </c>
      <c r="E253" s="1">
        <v>1</v>
      </c>
      <c r="F253" s="1">
        <v>2</v>
      </c>
      <c r="G253" s="1">
        <v>3</v>
      </c>
      <c r="H253" s="1">
        <v>4</v>
      </c>
      <c r="I253" s="1">
        <v>5</v>
      </c>
      <c r="J253" s="1">
        <v>6</v>
      </c>
      <c r="K253" s="1">
        <v>7</v>
      </c>
      <c r="L253" s="1">
        <v>8</v>
      </c>
      <c r="M253" s="1">
        <v>9</v>
      </c>
      <c r="N253" s="1">
        <v>10</v>
      </c>
      <c r="O253" s="1">
        <v>11</v>
      </c>
      <c r="P253" s="1">
        <v>12</v>
      </c>
      <c r="Q253" s="1">
        <v>13</v>
      </c>
      <c r="R253" s="1">
        <v>14</v>
      </c>
      <c r="S253" s="1">
        <v>15</v>
      </c>
      <c r="T253" s="1">
        <v>16</v>
      </c>
      <c r="U253" s="1">
        <v>17</v>
      </c>
      <c r="V253" s="20" t="s">
        <v>88</v>
      </c>
      <c r="X253">
        <f aca="true" t="shared" si="63" ref="X253:AN253">+E262</f>
        <v>6</v>
      </c>
      <c r="Y253">
        <f t="shared" si="63"/>
        <v>6</v>
      </c>
      <c r="Z253">
        <f t="shared" si="63"/>
        <v>0</v>
      </c>
      <c r="AA253">
        <f t="shared" si="63"/>
        <v>0</v>
      </c>
      <c r="AB253">
        <f t="shared" si="63"/>
        <v>0</v>
      </c>
      <c r="AC253">
        <f t="shared" si="63"/>
        <v>0</v>
      </c>
      <c r="AD253">
        <f t="shared" si="63"/>
        <v>0</v>
      </c>
      <c r="AE253">
        <f t="shared" si="63"/>
        <v>0</v>
      </c>
      <c r="AF253">
        <f t="shared" si="63"/>
        <v>0</v>
      </c>
      <c r="AG253">
        <f t="shared" si="63"/>
        <v>0</v>
      </c>
      <c r="AH253">
        <f t="shared" si="63"/>
        <v>0</v>
      </c>
      <c r="AI253">
        <f t="shared" si="63"/>
        <v>0</v>
      </c>
      <c r="AJ253">
        <f t="shared" si="63"/>
        <v>0</v>
      </c>
      <c r="AK253">
        <f t="shared" si="63"/>
        <v>0</v>
      </c>
      <c r="AL253">
        <f t="shared" si="63"/>
        <v>0</v>
      </c>
      <c r="AM253">
        <f t="shared" si="63"/>
        <v>0</v>
      </c>
      <c r="AN253">
        <f t="shared" si="63"/>
        <v>0</v>
      </c>
      <c r="AO253">
        <f>+V263</f>
        <v>1</v>
      </c>
    </row>
    <row r="254" spans="1:22" ht="12.75">
      <c r="A254">
        <f>+SUM(A241:A253)+1</f>
        <v>22</v>
      </c>
      <c r="C254" s="9" t="s">
        <v>4</v>
      </c>
      <c r="D254" s="3" t="str">
        <f>VLOOKUP(C253,'Entries - DATA'!$A$4:$S$43,11)</f>
        <v>New York GIANTS</v>
      </c>
      <c r="E254" s="19">
        <f>VLOOKUP($D254,'Team - Wins CALC'!$C$22:$U$53,E$1+2,FALSE)</f>
        <v>1</v>
      </c>
      <c r="F254" s="19">
        <f>VLOOKUP($D254,'Team - Wins CALC'!$C$22:$U$53,F$1+2,FALSE)</f>
        <v>1</v>
      </c>
      <c r="G254" s="19">
        <f>VLOOKUP($D254,'Team - Wins CALC'!$C$22:$U$53,G$1+2,FALSE)</f>
        <v>0</v>
      </c>
      <c r="H254" s="19">
        <f>VLOOKUP($D254,'Team - Wins CALC'!$C$22:$U$53,H$1+2,FALSE)</f>
        <v>0</v>
      </c>
      <c r="I254" s="19">
        <f>VLOOKUP($D254,'Team - Wins CALC'!$C$22:$U$53,I$1+2,FALSE)</f>
        <v>0</v>
      </c>
      <c r="J254" s="19">
        <f>VLOOKUP($D254,'Team - Wins CALC'!$C$22:$U$53,J$1+2,FALSE)</f>
        <v>0</v>
      </c>
      <c r="K254" s="19">
        <f>VLOOKUP($D254,'Team - Wins CALC'!$C$22:$U$53,K$1+2,FALSE)</f>
        <v>0</v>
      </c>
      <c r="L254" s="19">
        <f>VLOOKUP($D254,'Team - Wins CALC'!$C$22:$U$53,L$1+2,FALSE)</f>
        <v>0</v>
      </c>
      <c r="M254" s="19">
        <f>VLOOKUP($D254,'Team - Wins CALC'!$C$22:$U$53,M$1+2,FALSE)</f>
        <v>0</v>
      </c>
      <c r="N254" s="19">
        <f>VLOOKUP($D254,'Team - Wins CALC'!$C$22:$U$53,N$1+2,FALSE)</f>
        <v>0</v>
      </c>
      <c r="O254" s="19">
        <f>VLOOKUP($D254,'Team - Wins CALC'!$C$22:$U$53,O$1+2,FALSE)</f>
        <v>0</v>
      </c>
      <c r="P254" s="19">
        <f>VLOOKUP($D254,'Team - Wins CALC'!$C$22:$U$53,P$1+2,FALSE)</f>
        <v>0</v>
      </c>
      <c r="Q254" s="19">
        <f>VLOOKUP($D254,'Team - Wins CALC'!$C$22:$U$53,Q$1+2,FALSE)</f>
        <v>0</v>
      </c>
      <c r="R254" s="19">
        <f>VLOOKUP($D254,'Team - Wins CALC'!$C$22:$U$53,R$1+2,FALSE)</f>
        <v>0</v>
      </c>
      <c r="S254" s="19">
        <f>VLOOKUP($D254,'Team - Wins CALC'!$C$22:$U$53,S$1+2,FALSE)</f>
        <v>0</v>
      </c>
      <c r="T254" s="19">
        <f>VLOOKUP($D254,'Team - Wins CALC'!$C$22:$U$53,T$1+2,FALSE)</f>
        <v>0</v>
      </c>
      <c r="U254" s="19">
        <f>VLOOKUP($D254,'Team - Wins CALC'!$C$22:$U$53,U$1+2,FALSE)</f>
        <v>0</v>
      </c>
      <c r="V254" s="21">
        <f>SUM(E254:U254)</f>
        <v>2</v>
      </c>
    </row>
    <row r="255" spans="3:22" ht="12.75">
      <c r="C255" s="10"/>
      <c r="D255" s="3" t="str">
        <f>VLOOKUP(C253,'Entries - DATA'!$A$4:$S$43,12)</f>
        <v>Seattle SEAHAWKS</v>
      </c>
      <c r="E255" s="19">
        <f>VLOOKUP($D255,'Team - Wins CALC'!$C$22:$U$53,E$1+2,FALSE)</f>
        <v>0</v>
      </c>
      <c r="F255" s="19">
        <f>VLOOKUP($D255,'Team - Wins CALC'!$C$22:$U$53,F$1+2,FALSE)</f>
        <v>0</v>
      </c>
      <c r="G255" s="19">
        <f>VLOOKUP($D255,'Team - Wins CALC'!$C$22:$U$53,G$1+2,FALSE)</f>
        <v>0</v>
      </c>
      <c r="H255" s="19">
        <f>VLOOKUP($D255,'Team - Wins CALC'!$C$22:$U$53,H$1+2,FALSE)</f>
        <v>0</v>
      </c>
      <c r="I255" s="19">
        <f>VLOOKUP($D255,'Team - Wins CALC'!$C$22:$U$53,I$1+2,FALSE)</f>
        <v>0</v>
      </c>
      <c r="J255" s="19">
        <f>VLOOKUP($D255,'Team - Wins CALC'!$C$22:$U$53,J$1+2,FALSE)</f>
        <v>0</v>
      </c>
      <c r="K255" s="19">
        <f>VLOOKUP($D255,'Team - Wins CALC'!$C$22:$U$53,K$1+2,FALSE)</f>
        <v>0</v>
      </c>
      <c r="L255" s="19">
        <f>VLOOKUP($D255,'Team - Wins CALC'!$C$22:$U$53,L$1+2,FALSE)</f>
        <v>0</v>
      </c>
      <c r="M255" s="19">
        <f>VLOOKUP($D255,'Team - Wins CALC'!$C$22:$U$53,M$1+2,FALSE)</f>
        <v>0</v>
      </c>
      <c r="N255" s="19">
        <f>VLOOKUP($D255,'Team - Wins CALC'!$C$22:$U$53,N$1+2,FALSE)</f>
        <v>0</v>
      </c>
      <c r="O255" s="19">
        <f>VLOOKUP($D255,'Team - Wins CALC'!$C$22:$U$53,O$1+2,FALSE)</f>
        <v>0</v>
      </c>
      <c r="P255" s="19">
        <f>VLOOKUP($D255,'Team - Wins CALC'!$C$22:$U$53,P$1+2,FALSE)</f>
        <v>0</v>
      </c>
      <c r="Q255" s="19">
        <f>VLOOKUP($D255,'Team - Wins CALC'!$C$22:$U$53,Q$1+2,FALSE)</f>
        <v>0</v>
      </c>
      <c r="R255" s="19">
        <f>VLOOKUP($D255,'Team - Wins CALC'!$C$22:$U$53,R$1+2,FALSE)</f>
        <v>0</v>
      </c>
      <c r="S255" s="19">
        <f>VLOOKUP($D255,'Team - Wins CALC'!$C$22:$U$53,S$1+2,FALSE)</f>
        <v>0</v>
      </c>
      <c r="T255" s="19">
        <f>VLOOKUP($D255,'Team - Wins CALC'!$C$22:$U$53,T$1+2,FALSE)</f>
        <v>0</v>
      </c>
      <c r="U255" s="19">
        <f>VLOOKUP($D255,'Team - Wins CALC'!$C$22:$U$53,U$1+2,FALSE)</f>
        <v>0</v>
      </c>
      <c r="V255" s="22">
        <f aca="true" t="shared" si="64" ref="V255:V262">SUM(E255:U255)</f>
        <v>0</v>
      </c>
    </row>
    <row r="256" spans="1:22" ht="12.75">
      <c r="A256" s="15"/>
      <c r="C256" s="10"/>
      <c r="D256" s="3" t="str">
        <f>VLOOKUP(C253,'Entries - DATA'!$A$4:$S$43,13)</f>
        <v>Dallas COWBOYS</v>
      </c>
      <c r="E256" s="19">
        <f>VLOOKUP($D256,'Team - Wins CALC'!$C$22:$U$53,E$1+2,FALSE)</f>
        <v>1</v>
      </c>
      <c r="F256" s="19">
        <f>VLOOKUP($D256,'Team - Wins CALC'!$C$22:$U$53,F$1+2,FALSE)</f>
        <v>1</v>
      </c>
      <c r="G256" s="19">
        <f>VLOOKUP($D256,'Team - Wins CALC'!$C$22:$U$53,G$1+2,FALSE)</f>
        <v>0</v>
      </c>
      <c r="H256" s="19">
        <f>VLOOKUP($D256,'Team - Wins CALC'!$C$22:$U$53,H$1+2,FALSE)</f>
        <v>0</v>
      </c>
      <c r="I256" s="19">
        <f>VLOOKUP($D256,'Team - Wins CALC'!$C$22:$U$53,I$1+2,FALSE)</f>
        <v>0</v>
      </c>
      <c r="J256" s="19">
        <f>VLOOKUP($D256,'Team - Wins CALC'!$C$22:$U$53,J$1+2,FALSE)</f>
        <v>0</v>
      </c>
      <c r="K256" s="19">
        <f>VLOOKUP($D256,'Team - Wins CALC'!$C$22:$U$53,K$1+2,FALSE)</f>
        <v>0</v>
      </c>
      <c r="L256" s="19">
        <f>VLOOKUP($D256,'Team - Wins CALC'!$C$22:$U$53,L$1+2,FALSE)</f>
        <v>0</v>
      </c>
      <c r="M256" s="19">
        <f>VLOOKUP($D256,'Team - Wins CALC'!$C$22:$U$53,M$1+2,FALSE)</f>
        <v>0</v>
      </c>
      <c r="N256" s="19">
        <f>VLOOKUP($D256,'Team - Wins CALC'!$C$22:$U$53,N$1+2,FALSE)</f>
        <v>0</v>
      </c>
      <c r="O256" s="19">
        <f>VLOOKUP($D256,'Team - Wins CALC'!$C$22:$U$53,O$1+2,FALSE)</f>
        <v>0</v>
      </c>
      <c r="P256" s="19">
        <f>VLOOKUP($D256,'Team - Wins CALC'!$C$22:$U$53,P$1+2,FALSE)</f>
        <v>0</v>
      </c>
      <c r="Q256" s="19">
        <f>VLOOKUP($D256,'Team - Wins CALC'!$C$22:$U$53,Q$1+2,FALSE)</f>
        <v>0</v>
      </c>
      <c r="R256" s="19">
        <f>VLOOKUP($D256,'Team - Wins CALC'!$C$22:$U$53,R$1+2,FALSE)</f>
        <v>0</v>
      </c>
      <c r="S256" s="19">
        <f>VLOOKUP($D256,'Team - Wins CALC'!$C$22:$U$53,S$1+2,FALSE)</f>
        <v>0</v>
      </c>
      <c r="T256" s="19">
        <f>VLOOKUP($D256,'Team - Wins CALC'!$C$22:$U$53,T$1+2,FALSE)</f>
        <v>0</v>
      </c>
      <c r="U256" s="19">
        <f>VLOOKUP($D256,'Team - Wins CALC'!$C$22:$U$53,U$1+2,FALSE)</f>
        <v>0</v>
      </c>
      <c r="V256" s="22">
        <f t="shared" si="64"/>
        <v>2</v>
      </c>
    </row>
    <row r="257" spans="3:22" ht="12.75">
      <c r="C257" s="11"/>
      <c r="D257" s="3" t="str">
        <f>VLOOKUP(C253,'Entries - DATA'!$A$4:$S$43,14)</f>
        <v>Chicago BEARS</v>
      </c>
      <c r="E257" s="19">
        <f>VLOOKUP($D257,'Team - Wins CALC'!$C$22:$U$53,E$1+2,FALSE)</f>
        <v>1</v>
      </c>
      <c r="F257" s="19">
        <f>VLOOKUP($D257,'Team - Wins CALC'!$C$22:$U$53,F$1+2,FALSE)</f>
        <v>0</v>
      </c>
      <c r="G257" s="19">
        <f>VLOOKUP($D257,'Team - Wins CALC'!$C$22:$U$53,G$1+2,FALSE)</f>
        <v>0</v>
      </c>
      <c r="H257" s="19">
        <f>VLOOKUP($D257,'Team - Wins CALC'!$C$22:$U$53,H$1+2,FALSE)</f>
        <v>0</v>
      </c>
      <c r="I257" s="19">
        <f>VLOOKUP($D257,'Team - Wins CALC'!$C$22:$U$53,I$1+2,FALSE)</f>
        <v>0</v>
      </c>
      <c r="J257" s="19">
        <f>VLOOKUP($D257,'Team - Wins CALC'!$C$22:$U$53,J$1+2,FALSE)</f>
        <v>0</v>
      </c>
      <c r="K257" s="19">
        <f>VLOOKUP($D257,'Team - Wins CALC'!$C$22:$U$53,K$1+2,FALSE)</f>
        <v>0</v>
      </c>
      <c r="L257" s="19">
        <f>VLOOKUP($D257,'Team - Wins CALC'!$C$22:$U$53,L$1+2,FALSE)</f>
        <v>0</v>
      </c>
      <c r="M257" s="19">
        <f>VLOOKUP($D257,'Team - Wins CALC'!$C$22:$U$53,M$1+2,FALSE)</f>
        <v>0</v>
      </c>
      <c r="N257" s="19">
        <f>VLOOKUP($D257,'Team - Wins CALC'!$C$22:$U$53,N$1+2,FALSE)</f>
        <v>0</v>
      </c>
      <c r="O257" s="19">
        <f>VLOOKUP($D257,'Team - Wins CALC'!$C$22:$U$53,O$1+2,FALSE)</f>
        <v>0</v>
      </c>
      <c r="P257" s="19">
        <f>VLOOKUP($D257,'Team - Wins CALC'!$C$22:$U$53,P$1+2,FALSE)</f>
        <v>0</v>
      </c>
      <c r="Q257" s="19">
        <f>VLOOKUP($D257,'Team - Wins CALC'!$C$22:$U$53,Q$1+2,FALSE)</f>
        <v>0</v>
      </c>
      <c r="R257" s="19">
        <f>VLOOKUP($D257,'Team - Wins CALC'!$C$22:$U$53,R$1+2,FALSE)</f>
        <v>0</v>
      </c>
      <c r="S257" s="19">
        <f>VLOOKUP($D257,'Team - Wins CALC'!$C$22:$U$53,S$1+2,FALSE)</f>
        <v>0</v>
      </c>
      <c r="T257" s="19">
        <f>VLOOKUP($D257,'Team - Wins CALC'!$C$22:$U$53,T$1+2,FALSE)</f>
        <v>0</v>
      </c>
      <c r="U257" s="19">
        <f>VLOOKUP($D257,'Team - Wins CALC'!$C$22:$U$53,U$1+2,FALSE)</f>
        <v>0</v>
      </c>
      <c r="V257" s="22">
        <f t="shared" si="64"/>
        <v>1</v>
      </c>
    </row>
    <row r="258" spans="3:22" ht="12.75">
      <c r="C258" s="9" t="s">
        <v>6</v>
      </c>
      <c r="D258" s="3" t="str">
        <f>VLOOKUP(C253,'Entries - DATA'!$A$4:$S$43,15)</f>
        <v>New England PATRIOTS</v>
      </c>
      <c r="E258" s="19">
        <f>VLOOKUP($D258,'Team - Wins CALC'!$C$22:$U$53,E$1+2,FALSE)</f>
        <v>1</v>
      </c>
      <c r="F258" s="19">
        <f>VLOOKUP($D258,'Team - Wins CALC'!$C$22:$U$53,F$1+2,FALSE)</f>
        <v>1</v>
      </c>
      <c r="G258" s="19">
        <f>VLOOKUP($D258,'Team - Wins CALC'!$C$22:$U$53,G$1+2,FALSE)</f>
        <v>0</v>
      </c>
      <c r="H258" s="19">
        <f>VLOOKUP($D258,'Team - Wins CALC'!$C$22:$U$53,H$1+2,FALSE)</f>
        <v>0</v>
      </c>
      <c r="I258" s="19">
        <f>VLOOKUP($D258,'Team - Wins CALC'!$C$22:$U$53,I$1+2,FALSE)</f>
        <v>0</v>
      </c>
      <c r="J258" s="19">
        <f>VLOOKUP($D258,'Team - Wins CALC'!$C$22:$U$53,J$1+2,FALSE)</f>
        <v>0</v>
      </c>
      <c r="K258" s="19">
        <f>VLOOKUP($D258,'Team - Wins CALC'!$C$22:$U$53,K$1+2,FALSE)</f>
        <v>0</v>
      </c>
      <c r="L258" s="19">
        <f>VLOOKUP($D258,'Team - Wins CALC'!$C$22:$U$53,L$1+2,FALSE)</f>
        <v>0</v>
      </c>
      <c r="M258" s="19">
        <f>VLOOKUP($D258,'Team - Wins CALC'!$C$22:$U$53,M$1+2,FALSE)</f>
        <v>0</v>
      </c>
      <c r="N258" s="19">
        <f>VLOOKUP($D258,'Team - Wins CALC'!$C$22:$U$53,N$1+2,FALSE)</f>
        <v>0</v>
      </c>
      <c r="O258" s="19">
        <f>VLOOKUP($D258,'Team - Wins CALC'!$C$22:$U$53,O$1+2,FALSE)</f>
        <v>0</v>
      </c>
      <c r="P258" s="19">
        <f>VLOOKUP($D258,'Team - Wins CALC'!$C$22:$U$53,P$1+2,FALSE)</f>
        <v>0</v>
      </c>
      <c r="Q258" s="19">
        <f>VLOOKUP($D258,'Team - Wins CALC'!$C$22:$U$53,Q$1+2,FALSE)</f>
        <v>0</v>
      </c>
      <c r="R258" s="19">
        <f>VLOOKUP($D258,'Team - Wins CALC'!$C$22:$U$53,R$1+2,FALSE)</f>
        <v>0</v>
      </c>
      <c r="S258" s="19">
        <f>VLOOKUP($D258,'Team - Wins CALC'!$C$22:$U$53,S$1+2,FALSE)</f>
        <v>0</v>
      </c>
      <c r="T258" s="19">
        <f>VLOOKUP($D258,'Team - Wins CALC'!$C$22:$U$53,T$1+2,FALSE)</f>
        <v>0</v>
      </c>
      <c r="U258" s="19">
        <f>VLOOKUP($D258,'Team - Wins CALC'!$C$22:$U$53,U$1+2,FALSE)</f>
        <v>0</v>
      </c>
      <c r="V258" s="22">
        <f t="shared" si="64"/>
        <v>2</v>
      </c>
    </row>
    <row r="259" spans="3:22" ht="12.75">
      <c r="C259" s="10"/>
      <c r="D259" s="3" t="str">
        <f>VLOOKUP(C253,'Entries - DATA'!$A$4:$S$43,16)</f>
        <v>Pittsburgh STEELERS</v>
      </c>
      <c r="E259" s="19">
        <f>VLOOKUP($D259,'Team - Wins CALC'!$C$22:$U$53,E$1+2,FALSE)</f>
        <v>1</v>
      </c>
      <c r="F259" s="19">
        <f>VLOOKUP($D259,'Team - Wins CALC'!$C$22:$U$53,F$1+2,FALSE)</f>
        <v>1</v>
      </c>
      <c r="G259" s="19">
        <f>VLOOKUP($D259,'Team - Wins CALC'!$C$22:$U$53,G$1+2,FALSE)</f>
        <v>0</v>
      </c>
      <c r="H259" s="19">
        <f>VLOOKUP($D259,'Team - Wins CALC'!$C$22:$U$53,H$1+2,FALSE)</f>
        <v>0</v>
      </c>
      <c r="I259" s="19">
        <f>VLOOKUP($D259,'Team - Wins CALC'!$C$22:$U$53,I$1+2,FALSE)</f>
        <v>0</v>
      </c>
      <c r="J259" s="19">
        <f>VLOOKUP($D259,'Team - Wins CALC'!$C$22:$U$53,J$1+2,FALSE)</f>
        <v>0</v>
      </c>
      <c r="K259" s="19">
        <f>VLOOKUP($D259,'Team - Wins CALC'!$C$22:$U$53,K$1+2,FALSE)</f>
        <v>0</v>
      </c>
      <c r="L259" s="19">
        <f>VLOOKUP($D259,'Team - Wins CALC'!$C$22:$U$53,L$1+2,FALSE)</f>
        <v>0</v>
      </c>
      <c r="M259" s="19">
        <f>VLOOKUP($D259,'Team - Wins CALC'!$C$22:$U$53,M$1+2,FALSE)</f>
        <v>0</v>
      </c>
      <c r="N259" s="19">
        <f>VLOOKUP($D259,'Team - Wins CALC'!$C$22:$U$53,N$1+2,FALSE)</f>
        <v>0</v>
      </c>
      <c r="O259" s="19">
        <f>VLOOKUP($D259,'Team - Wins CALC'!$C$22:$U$53,O$1+2,FALSE)</f>
        <v>0</v>
      </c>
      <c r="P259" s="19">
        <f>VLOOKUP($D259,'Team - Wins CALC'!$C$22:$U$53,P$1+2,FALSE)</f>
        <v>0</v>
      </c>
      <c r="Q259" s="19">
        <f>VLOOKUP($D259,'Team - Wins CALC'!$C$22:$U$53,Q$1+2,FALSE)</f>
        <v>0</v>
      </c>
      <c r="R259" s="19">
        <f>VLOOKUP($D259,'Team - Wins CALC'!$C$22:$U$53,R$1+2,FALSE)</f>
        <v>0</v>
      </c>
      <c r="S259" s="19">
        <f>VLOOKUP($D259,'Team - Wins CALC'!$C$22:$U$53,S$1+2,FALSE)</f>
        <v>0</v>
      </c>
      <c r="T259" s="19">
        <f>VLOOKUP($D259,'Team - Wins CALC'!$C$22:$U$53,T$1+2,FALSE)</f>
        <v>0</v>
      </c>
      <c r="U259" s="19">
        <f>VLOOKUP($D259,'Team - Wins CALC'!$C$22:$U$53,U$1+2,FALSE)</f>
        <v>0</v>
      </c>
      <c r="V259" s="22">
        <f t="shared" si="64"/>
        <v>2</v>
      </c>
    </row>
    <row r="260" spans="3:22" ht="12.75">
      <c r="C260" s="10"/>
      <c r="D260" s="3" t="str">
        <f>VLOOKUP(C253,'Entries - DATA'!$A$4:$S$43,17)</f>
        <v>Indianapolis COLTS</v>
      </c>
      <c r="E260" s="19">
        <f>VLOOKUP($D260,'Team - Wins CALC'!$C$22:$U$53,E$1+2,FALSE)</f>
        <v>0</v>
      </c>
      <c r="F260" s="19">
        <f>VLOOKUP($D260,'Team - Wins CALC'!$C$22:$U$53,F$1+2,FALSE)</f>
        <v>1</v>
      </c>
      <c r="G260" s="19">
        <f>VLOOKUP($D260,'Team - Wins CALC'!$C$22:$U$53,G$1+2,FALSE)</f>
        <v>0</v>
      </c>
      <c r="H260" s="19">
        <f>VLOOKUP($D260,'Team - Wins CALC'!$C$22:$U$53,H$1+2,FALSE)</f>
        <v>0</v>
      </c>
      <c r="I260" s="19">
        <f>VLOOKUP($D260,'Team - Wins CALC'!$C$22:$U$53,I$1+2,FALSE)</f>
        <v>0</v>
      </c>
      <c r="J260" s="19">
        <f>VLOOKUP($D260,'Team - Wins CALC'!$C$22:$U$53,J$1+2,FALSE)</f>
        <v>0</v>
      </c>
      <c r="K260" s="19">
        <f>VLOOKUP($D260,'Team - Wins CALC'!$C$22:$U$53,K$1+2,FALSE)</f>
        <v>0</v>
      </c>
      <c r="L260" s="19">
        <f>VLOOKUP($D260,'Team - Wins CALC'!$C$22:$U$53,L$1+2,FALSE)</f>
        <v>0</v>
      </c>
      <c r="M260" s="19">
        <f>VLOOKUP($D260,'Team - Wins CALC'!$C$22:$U$53,M$1+2,FALSE)</f>
        <v>0</v>
      </c>
      <c r="N260" s="19">
        <f>VLOOKUP($D260,'Team - Wins CALC'!$C$22:$U$53,N$1+2,FALSE)</f>
        <v>0</v>
      </c>
      <c r="O260" s="19">
        <f>VLOOKUP($D260,'Team - Wins CALC'!$C$22:$U$53,O$1+2,FALSE)</f>
        <v>0</v>
      </c>
      <c r="P260" s="19">
        <f>VLOOKUP($D260,'Team - Wins CALC'!$C$22:$U$53,P$1+2,FALSE)</f>
        <v>0</v>
      </c>
      <c r="Q260" s="19">
        <f>VLOOKUP($D260,'Team - Wins CALC'!$C$22:$U$53,Q$1+2,FALSE)</f>
        <v>0</v>
      </c>
      <c r="R260" s="19">
        <f>VLOOKUP($D260,'Team - Wins CALC'!$C$22:$U$53,R$1+2,FALSE)</f>
        <v>0</v>
      </c>
      <c r="S260" s="19">
        <f>VLOOKUP($D260,'Team - Wins CALC'!$C$22:$U$53,S$1+2,FALSE)</f>
        <v>0</v>
      </c>
      <c r="T260" s="19">
        <f>VLOOKUP($D260,'Team - Wins CALC'!$C$22:$U$53,T$1+2,FALSE)</f>
        <v>0</v>
      </c>
      <c r="U260" s="19">
        <f>VLOOKUP($D260,'Team - Wins CALC'!$C$22:$U$53,U$1+2,FALSE)</f>
        <v>0</v>
      </c>
      <c r="V260" s="22">
        <f t="shared" si="64"/>
        <v>1</v>
      </c>
    </row>
    <row r="261" spans="3:22" ht="13.5" thickBot="1">
      <c r="C261" s="11"/>
      <c r="D261" s="3" t="str">
        <f>VLOOKUP(C253,'Entries - DATA'!$A$4:$S$43,18)</f>
        <v>Denver BRONCOS</v>
      </c>
      <c r="E261" s="19">
        <f>VLOOKUP($D261,'Team - Wins CALC'!$C$22:$U$53,E$1+2,FALSE)</f>
        <v>1</v>
      </c>
      <c r="F261" s="19">
        <f>VLOOKUP($D261,'Team - Wins CALC'!$C$22:$U$53,F$1+2,FALSE)</f>
        <v>1</v>
      </c>
      <c r="G261" s="19">
        <f>VLOOKUP($D261,'Team - Wins CALC'!$C$22:$U$53,G$1+2,FALSE)</f>
        <v>0</v>
      </c>
      <c r="H261" s="19">
        <f>VLOOKUP($D261,'Team - Wins CALC'!$C$22:$U$53,H$1+2,FALSE)</f>
        <v>0</v>
      </c>
      <c r="I261" s="19">
        <f>VLOOKUP($D261,'Team - Wins CALC'!$C$22:$U$53,I$1+2,FALSE)</f>
        <v>0</v>
      </c>
      <c r="J261" s="19">
        <f>VLOOKUP($D261,'Team - Wins CALC'!$C$22:$U$53,J$1+2,FALSE)</f>
        <v>0</v>
      </c>
      <c r="K261" s="19">
        <f>VLOOKUP($D261,'Team - Wins CALC'!$C$22:$U$53,K$1+2,FALSE)</f>
        <v>0</v>
      </c>
      <c r="L261" s="19">
        <f>VLOOKUP($D261,'Team - Wins CALC'!$C$22:$U$53,L$1+2,FALSE)</f>
        <v>0</v>
      </c>
      <c r="M261" s="19">
        <f>VLOOKUP($D261,'Team - Wins CALC'!$C$22:$U$53,M$1+2,FALSE)</f>
        <v>0</v>
      </c>
      <c r="N261" s="19">
        <f>VLOOKUP($D261,'Team - Wins CALC'!$C$22:$U$53,N$1+2,FALSE)</f>
        <v>0</v>
      </c>
      <c r="O261" s="19">
        <f>VLOOKUP($D261,'Team - Wins CALC'!$C$22:$U$53,O$1+2,FALSE)</f>
        <v>0</v>
      </c>
      <c r="P261" s="19">
        <f>VLOOKUP($D261,'Team - Wins CALC'!$C$22:$U$53,P$1+2,FALSE)</f>
        <v>0</v>
      </c>
      <c r="Q261" s="19">
        <f>VLOOKUP($D261,'Team - Wins CALC'!$C$22:$U$53,Q$1+2,FALSE)</f>
        <v>0</v>
      </c>
      <c r="R261" s="19">
        <f>VLOOKUP($D261,'Team - Wins CALC'!$C$22:$U$53,R$1+2,FALSE)</f>
        <v>0</v>
      </c>
      <c r="S261" s="19">
        <f>VLOOKUP($D261,'Team - Wins CALC'!$C$22:$U$53,S$1+2,FALSE)</f>
        <v>0</v>
      </c>
      <c r="T261" s="19">
        <f>VLOOKUP($D261,'Team - Wins CALC'!$C$22:$U$53,T$1+2,FALSE)</f>
        <v>0</v>
      </c>
      <c r="U261" s="19">
        <f>VLOOKUP($D261,'Team - Wins CALC'!$C$22:$U$53,U$1+2,FALSE)</f>
        <v>0</v>
      </c>
      <c r="V261" s="23">
        <f t="shared" si="64"/>
        <v>2</v>
      </c>
    </row>
    <row r="262" spans="3:41" ht="13.5" thickBot="1">
      <c r="C262" s="17"/>
      <c r="D262" s="18" t="s">
        <v>86</v>
      </c>
      <c r="E262" s="16">
        <f>SUM(E254:E261)</f>
        <v>6</v>
      </c>
      <c r="F262" s="13">
        <f aca="true" t="shared" si="65" ref="F262:U262">SUM(F254:F261)</f>
        <v>6</v>
      </c>
      <c r="G262" s="13">
        <f t="shared" si="65"/>
        <v>0</v>
      </c>
      <c r="H262" s="13">
        <f t="shared" si="65"/>
        <v>0</v>
      </c>
      <c r="I262" s="13">
        <f t="shared" si="65"/>
        <v>0</v>
      </c>
      <c r="J262" s="13">
        <f t="shared" si="65"/>
        <v>0</v>
      </c>
      <c r="K262" s="13">
        <f t="shared" si="65"/>
        <v>0</v>
      </c>
      <c r="L262" s="13">
        <f t="shared" si="65"/>
        <v>0</v>
      </c>
      <c r="M262" s="13">
        <f t="shared" si="65"/>
        <v>0</v>
      </c>
      <c r="N262" s="13">
        <f t="shared" si="65"/>
        <v>0</v>
      </c>
      <c r="O262" s="13">
        <f t="shared" si="65"/>
        <v>0</v>
      </c>
      <c r="P262" s="13">
        <f t="shared" si="65"/>
        <v>0</v>
      </c>
      <c r="Q262" s="13">
        <f t="shared" si="65"/>
        <v>0</v>
      </c>
      <c r="R262" s="13">
        <f t="shared" si="65"/>
        <v>0</v>
      </c>
      <c r="S262" s="13">
        <f t="shared" si="65"/>
        <v>0</v>
      </c>
      <c r="T262" s="13">
        <f t="shared" si="65"/>
        <v>0</v>
      </c>
      <c r="U262" s="14">
        <f t="shared" si="65"/>
        <v>0</v>
      </c>
      <c r="V262" s="24">
        <f t="shared" si="64"/>
        <v>12</v>
      </c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3:41" s="20" customFormat="1" ht="22.5" customHeight="1">
      <c r="C263" s="34" t="s">
        <v>87</v>
      </c>
      <c r="D263" s="31" t="str">
        <f>VLOOKUP(C253,'Entries - DATA'!$A$4:$S$43,19)</f>
        <v>Washington REDSKINS</v>
      </c>
      <c r="E263" s="35">
        <f>VLOOKUP($D263,'Team - Wins CALC'!$C$22:$U$53,E$1+2,FALSE)</f>
        <v>0</v>
      </c>
      <c r="F263" s="35">
        <f>VLOOKUP($D263,'Team - Wins CALC'!$C$22:$U$53,F$1+2,FALSE)</f>
        <v>1</v>
      </c>
      <c r="G263" s="35">
        <f>VLOOKUP($D263,'Team - Wins CALC'!$C$22:$U$53,G$1+2,FALSE)</f>
        <v>0</v>
      </c>
      <c r="H263" s="35">
        <f>VLOOKUP($D263,'Team - Wins CALC'!$C$22:$U$53,H$1+2,FALSE)</f>
        <v>0</v>
      </c>
      <c r="I263" s="35">
        <f>VLOOKUP($D263,'Team - Wins CALC'!$C$22:$U$53,I$1+2,FALSE)</f>
        <v>0</v>
      </c>
      <c r="J263" s="35">
        <f>VLOOKUP($D263,'Team - Wins CALC'!$C$22:$U$53,J$1+2,FALSE)</f>
        <v>0</v>
      </c>
      <c r="K263" s="35">
        <f>VLOOKUP($D263,'Team - Wins CALC'!$C$22:$U$53,K$1+2,FALSE)</f>
        <v>0</v>
      </c>
      <c r="L263" s="35">
        <f>VLOOKUP($D263,'Team - Wins CALC'!$C$22:$U$53,L$1+2,FALSE)</f>
        <v>0</v>
      </c>
      <c r="M263" s="35">
        <f>VLOOKUP($D263,'Team - Wins CALC'!$C$22:$U$53,M$1+2,FALSE)</f>
        <v>0</v>
      </c>
      <c r="N263" s="35">
        <f>VLOOKUP($D263,'Team - Wins CALC'!$C$22:$U$53,N$1+2,FALSE)</f>
        <v>0</v>
      </c>
      <c r="O263" s="35">
        <f>VLOOKUP($D263,'Team - Wins CALC'!$C$22:$U$53,O$1+2,FALSE)</f>
        <v>0</v>
      </c>
      <c r="P263" s="35">
        <f>VLOOKUP($D263,'Team - Wins CALC'!$C$22:$U$53,P$1+2,FALSE)</f>
        <v>0</v>
      </c>
      <c r="Q263" s="35">
        <f>VLOOKUP($D263,'Team - Wins CALC'!$C$22:$U$53,Q$1+2,FALSE)</f>
        <v>0</v>
      </c>
      <c r="R263" s="35">
        <f>VLOOKUP($D263,'Team - Wins CALC'!$C$22:$U$53,R$1+2,FALSE)</f>
        <v>0</v>
      </c>
      <c r="S263" s="35">
        <f>VLOOKUP($D263,'Team - Wins CALC'!$C$22:$U$53,S$1+2,FALSE)</f>
        <v>0</v>
      </c>
      <c r="T263" s="35">
        <f>VLOOKUP($D263,'Team - Wins CALC'!$C$22:$U$53,T$1+2,FALSE)</f>
        <v>0</v>
      </c>
      <c r="U263" s="35">
        <f>VLOOKUP($D263,'Team - Wins CALC'!$C$22:$U$53,U$1+2,FALSE)</f>
        <v>0</v>
      </c>
      <c r="V263" s="25">
        <f>SUM(E263:U263)</f>
        <v>1</v>
      </c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24:41" ht="12.75">
      <c r="X264" s="1">
        <v>1</v>
      </c>
      <c r="Y264" s="1">
        <v>2</v>
      </c>
      <c r="Z264" s="1">
        <v>3</v>
      </c>
      <c r="AA264" s="1">
        <v>4</v>
      </c>
      <c r="AB264" s="1">
        <v>5</v>
      </c>
      <c r="AC264" s="1">
        <v>6</v>
      </c>
      <c r="AD264" s="1">
        <v>7</v>
      </c>
      <c r="AE264" s="1">
        <v>8</v>
      </c>
      <c r="AF264" s="1">
        <v>9</v>
      </c>
      <c r="AG264" s="1">
        <v>10</v>
      </c>
      <c r="AH264" s="1">
        <v>11</v>
      </c>
      <c r="AI264" s="1">
        <v>12</v>
      </c>
      <c r="AJ264" s="1">
        <v>13</v>
      </c>
      <c r="AK264" s="1">
        <v>14</v>
      </c>
      <c r="AL264" s="1">
        <v>15</v>
      </c>
      <c r="AM264" s="1">
        <v>16</v>
      </c>
      <c r="AN264" s="1">
        <v>17</v>
      </c>
      <c r="AO264" s="15" t="s">
        <v>92</v>
      </c>
    </row>
    <row r="265" spans="3:41" ht="13.5" thickBot="1">
      <c r="C265" t="str">
        <f ca="1">INDIRECT("'Entries - DATA'!"&amp;"A"&amp;A266+3)</f>
        <v>Montgomrey</v>
      </c>
      <c r="E265" s="1">
        <v>1</v>
      </c>
      <c r="F265" s="1">
        <v>2</v>
      </c>
      <c r="G265" s="1">
        <v>3</v>
      </c>
      <c r="H265" s="1">
        <v>4</v>
      </c>
      <c r="I265" s="1">
        <v>5</v>
      </c>
      <c r="J265" s="1">
        <v>6</v>
      </c>
      <c r="K265" s="1">
        <v>7</v>
      </c>
      <c r="L265" s="1">
        <v>8</v>
      </c>
      <c r="M265" s="1">
        <v>9</v>
      </c>
      <c r="N265" s="1">
        <v>10</v>
      </c>
      <c r="O265" s="1">
        <v>11</v>
      </c>
      <c r="P265" s="1">
        <v>12</v>
      </c>
      <c r="Q265" s="1">
        <v>13</v>
      </c>
      <c r="R265" s="1">
        <v>14</v>
      </c>
      <c r="S265" s="1">
        <v>15</v>
      </c>
      <c r="T265" s="1">
        <v>16</v>
      </c>
      <c r="U265" s="1">
        <v>17</v>
      </c>
      <c r="V265" s="20" t="s">
        <v>88</v>
      </c>
      <c r="X265">
        <f aca="true" t="shared" si="66" ref="X265:AN265">+E274</f>
        <v>3</v>
      </c>
      <c r="Y265">
        <f t="shared" si="66"/>
        <v>5</v>
      </c>
      <c r="Z265">
        <f t="shared" si="66"/>
        <v>0</v>
      </c>
      <c r="AA265">
        <f t="shared" si="66"/>
        <v>0</v>
      </c>
      <c r="AB265">
        <f t="shared" si="66"/>
        <v>0</v>
      </c>
      <c r="AC265">
        <f t="shared" si="66"/>
        <v>0</v>
      </c>
      <c r="AD265">
        <f t="shared" si="66"/>
        <v>0</v>
      </c>
      <c r="AE265">
        <f t="shared" si="66"/>
        <v>0</v>
      </c>
      <c r="AF265">
        <f t="shared" si="66"/>
        <v>0</v>
      </c>
      <c r="AG265">
        <f t="shared" si="66"/>
        <v>0</v>
      </c>
      <c r="AH265">
        <f t="shared" si="66"/>
        <v>0</v>
      </c>
      <c r="AI265">
        <f t="shared" si="66"/>
        <v>0</v>
      </c>
      <c r="AJ265">
        <f t="shared" si="66"/>
        <v>0</v>
      </c>
      <c r="AK265">
        <f t="shared" si="66"/>
        <v>0</v>
      </c>
      <c r="AL265">
        <f t="shared" si="66"/>
        <v>0</v>
      </c>
      <c r="AM265">
        <f t="shared" si="66"/>
        <v>0</v>
      </c>
      <c r="AN265">
        <f t="shared" si="66"/>
        <v>0</v>
      </c>
      <c r="AO265">
        <f>+V275</f>
        <v>1</v>
      </c>
    </row>
    <row r="266" spans="1:22" ht="12.75">
      <c r="A266">
        <f>+SUM(A253:A265)+1</f>
        <v>23</v>
      </c>
      <c r="C266" s="9" t="s">
        <v>4</v>
      </c>
      <c r="D266" s="3" t="str">
        <f>VLOOKUP(C265,'Entries - DATA'!$A$4:$S$43,11)</f>
        <v>New York GIANTS</v>
      </c>
      <c r="E266" s="19">
        <f>VLOOKUP($D266,'Team - Wins CALC'!$C$22:$U$53,E$1+2,FALSE)</f>
        <v>1</v>
      </c>
      <c r="F266" s="19">
        <f>VLOOKUP($D266,'Team - Wins CALC'!$C$22:$U$53,F$1+2,FALSE)</f>
        <v>1</v>
      </c>
      <c r="G266" s="19">
        <f>VLOOKUP($D266,'Team - Wins CALC'!$C$22:$U$53,G$1+2,FALSE)</f>
        <v>0</v>
      </c>
      <c r="H266" s="19">
        <f>VLOOKUP($D266,'Team - Wins CALC'!$C$22:$U$53,H$1+2,FALSE)</f>
        <v>0</v>
      </c>
      <c r="I266" s="19">
        <f>VLOOKUP($D266,'Team - Wins CALC'!$C$22:$U$53,I$1+2,FALSE)</f>
        <v>0</v>
      </c>
      <c r="J266" s="19">
        <f>VLOOKUP($D266,'Team - Wins CALC'!$C$22:$U$53,J$1+2,FALSE)</f>
        <v>0</v>
      </c>
      <c r="K266" s="19">
        <f>VLOOKUP($D266,'Team - Wins CALC'!$C$22:$U$53,K$1+2,FALSE)</f>
        <v>0</v>
      </c>
      <c r="L266" s="19">
        <f>VLOOKUP($D266,'Team - Wins CALC'!$C$22:$U$53,L$1+2,FALSE)</f>
        <v>0</v>
      </c>
      <c r="M266" s="19">
        <f>VLOOKUP($D266,'Team - Wins CALC'!$C$22:$U$53,M$1+2,FALSE)</f>
        <v>0</v>
      </c>
      <c r="N266" s="19">
        <f>VLOOKUP($D266,'Team - Wins CALC'!$C$22:$U$53,N$1+2,FALSE)</f>
        <v>0</v>
      </c>
      <c r="O266" s="19">
        <f>VLOOKUP($D266,'Team - Wins CALC'!$C$22:$U$53,O$1+2,FALSE)</f>
        <v>0</v>
      </c>
      <c r="P266" s="19">
        <f>VLOOKUP($D266,'Team - Wins CALC'!$C$22:$U$53,P$1+2,FALSE)</f>
        <v>0</v>
      </c>
      <c r="Q266" s="19">
        <f>VLOOKUP($D266,'Team - Wins CALC'!$C$22:$U$53,Q$1+2,FALSE)</f>
        <v>0</v>
      </c>
      <c r="R266" s="19">
        <f>VLOOKUP($D266,'Team - Wins CALC'!$C$22:$U$53,R$1+2,FALSE)</f>
        <v>0</v>
      </c>
      <c r="S266" s="19">
        <f>VLOOKUP($D266,'Team - Wins CALC'!$C$22:$U$53,S$1+2,FALSE)</f>
        <v>0</v>
      </c>
      <c r="T266" s="19">
        <f>VLOOKUP($D266,'Team - Wins CALC'!$C$22:$U$53,T$1+2,FALSE)</f>
        <v>0</v>
      </c>
      <c r="U266" s="19">
        <f>VLOOKUP($D266,'Team - Wins CALC'!$C$22:$U$53,U$1+2,FALSE)</f>
        <v>0</v>
      </c>
      <c r="V266" s="21">
        <f>SUM(E266:U266)</f>
        <v>2</v>
      </c>
    </row>
    <row r="267" spans="3:22" ht="12.75">
      <c r="C267" s="10"/>
      <c r="D267" s="3" t="str">
        <f>VLOOKUP(C265,'Entries - DATA'!$A$4:$S$43,12)</f>
        <v>Carolina PANTHERS</v>
      </c>
      <c r="E267" s="19">
        <f>VLOOKUP($D267,'Team - Wins CALC'!$C$22:$U$53,E$1+2,FALSE)</f>
        <v>1</v>
      </c>
      <c r="F267" s="19">
        <f>VLOOKUP($D267,'Team - Wins CALC'!$C$22:$U$53,F$1+2,FALSE)</f>
        <v>1</v>
      </c>
      <c r="G267" s="19">
        <f>VLOOKUP($D267,'Team - Wins CALC'!$C$22:$U$53,G$1+2,FALSE)</f>
        <v>0</v>
      </c>
      <c r="H267" s="19">
        <f>VLOOKUP($D267,'Team - Wins CALC'!$C$22:$U$53,H$1+2,FALSE)</f>
        <v>0</v>
      </c>
      <c r="I267" s="19">
        <f>VLOOKUP($D267,'Team - Wins CALC'!$C$22:$U$53,I$1+2,FALSE)</f>
        <v>0</v>
      </c>
      <c r="J267" s="19">
        <f>VLOOKUP($D267,'Team - Wins CALC'!$C$22:$U$53,J$1+2,FALSE)</f>
        <v>0</v>
      </c>
      <c r="K267" s="19">
        <f>VLOOKUP($D267,'Team - Wins CALC'!$C$22:$U$53,K$1+2,FALSE)</f>
        <v>0</v>
      </c>
      <c r="L267" s="19">
        <f>VLOOKUP($D267,'Team - Wins CALC'!$C$22:$U$53,L$1+2,FALSE)</f>
        <v>0</v>
      </c>
      <c r="M267" s="19">
        <f>VLOOKUP($D267,'Team - Wins CALC'!$C$22:$U$53,M$1+2,FALSE)</f>
        <v>0</v>
      </c>
      <c r="N267" s="19">
        <f>VLOOKUP($D267,'Team - Wins CALC'!$C$22:$U$53,N$1+2,FALSE)</f>
        <v>0</v>
      </c>
      <c r="O267" s="19">
        <f>VLOOKUP($D267,'Team - Wins CALC'!$C$22:$U$53,O$1+2,FALSE)</f>
        <v>0</v>
      </c>
      <c r="P267" s="19">
        <f>VLOOKUP($D267,'Team - Wins CALC'!$C$22:$U$53,P$1+2,FALSE)</f>
        <v>0</v>
      </c>
      <c r="Q267" s="19">
        <f>VLOOKUP($D267,'Team - Wins CALC'!$C$22:$U$53,Q$1+2,FALSE)</f>
        <v>0</v>
      </c>
      <c r="R267" s="19">
        <f>VLOOKUP($D267,'Team - Wins CALC'!$C$22:$U$53,R$1+2,FALSE)</f>
        <v>0</v>
      </c>
      <c r="S267" s="19">
        <f>VLOOKUP($D267,'Team - Wins CALC'!$C$22:$U$53,S$1+2,FALSE)</f>
        <v>0</v>
      </c>
      <c r="T267" s="19">
        <f>VLOOKUP($D267,'Team - Wins CALC'!$C$22:$U$53,T$1+2,FALSE)</f>
        <v>0</v>
      </c>
      <c r="U267" s="19">
        <f>VLOOKUP($D267,'Team - Wins CALC'!$C$22:$U$53,U$1+2,FALSE)</f>
        <v>0</v>
      </c>
      <c r="V267" s="22">
        <f aca="true" t="shared" si="67" ref="V267:V274">SUM(E267:U267)</f>
        <v>2</v>
      </c>
    </row>
    <row r="268" spans="1:22" ht="12.75">
      <c r="A268" s="15"/>
      <c r="C268" s="10"/>
      <c r="D268" s="3" t="str">
        <f>VLOOKUP(C265,'Entries - DATA'!$A$4:$S$43,13)</f>
        <v>Tampa Bay BUCCANEERS</v>
      </c>
      <c r="E268" s="19">
        <f>VLOOKUP($D268,'Team - Wins CALC'!$C$22:$U$53,E$1+2,FALSE)</f>
        <v>0</v>
      </c>
      <c r="F268" s="19">
        <f>VLOOKUP($D268,'Team - Wins CALC'!$C$22:$U$53,F$1+2,FALSE)</f>
        <v>1</v>
      </c>
      <c r="G268" s="19">
        <f>VLOOKUP($D268,'Team - Wins CALC'!$C$22:$U$53,G$1+2,FALSE)</f>
        <v>0</v>
      </c>
      <c r="H268" s="19">
        <f>VLOOKUP($D268,'Team - Wins CALC'!$C$22:$U$53,H$1+2,FALSE)</f>
        <v>0</v>
      </c>
      <c r="I268" s="19">
        <f>VLOOKUP($D268,'Team - Wins CALC'!$C$22:$U$53,I$1+2,FALSE)</f>
        <v>0</v>
      </c>
      <c r="J268" s="19">
        <f>VLOOKUP($D268,'Team - Wins CALC'!$C$22:$U$53,J$1+2,FALSE)</f>
        <v>0</v>
      </c>
      <c r="K268" s="19">
        <f>VLOOKUP($D268,'Team - Wins CALC'!$C$22:$U$53,K$1+2,FALSE)</f>
        <v>0</v>
      </c>
      <c r="L268" s="19">
        <f>VLOOKUP($D268,'Team - Wins CALC'!$C$22:$U$53,L$1+2,FALSE)</f>
        <v>0</v>
      </c>
      <c r="M268" s="19">
        <f>VLOOKUP($D268,'Team - Wins CALC'!$C$22:$U$53,M$1+2,FALSE)</f>
        <v>0</v>
      </c>
      <c r="N268" s="19">
        <f>VLOOKUP($D268,'Team - Wins CALC'!$C$22:$U$53,N$1+2,FALSE)</f>
        <v>0</v>
      </c>
      <c r="O268" s="19">
        <f>VLOOKUP($D268,'Team - Wins CALC'!$C$22:$U$53,O$1+2,FALSE)</f>
        <v>0</v>
      </c>
      <c r="P268" s="19">
        <f>VLOOKUP($D268,'Team - Wins CALC'!$C$22:$U$53,P$1+2,FALSE)</f>
        <v>0</v>
      </c>
      <c r="Q268" s="19">
        <f>VLOOKUP($D268,'Team - Wins CALC'!$C$22:$U$53,Q$1+2,FALSE)</f>
        <v>0</v>
      </c>
      <c r="R268" s="19">
        <f>VLOOKUP($D268,'Team - Wins CALC'!$C$22:$U$53,R$1+2,FALSE)</f>
        <v>0</v>
      </c>
      <c r="S268" s="19">
        <f>VLOOKUP($D268,'Team - Wins CALC'!$C$22:$U$53,S$1+2,FALSE)</f>
        <v>0</v>
      </c>
      <c r="T268" s="19">
        <f>VLOOKUP($D268,'Team - Wins CALC'!$C$22:$U$53,T$1+2,FALSE)</f>
        <v>0</v>
      </c>
      <c r="U268" s="19">
        <f>VLOOKUP($D268,'Team - Wins CALC'!$C$22:$U$53,U$1+2,FALSE)</f>
        <v>0</v>
      </c>
      <c r="V268" s="22">
        <f t="shared" si="67"/>
        <v>1</v>
      </c>
    </row>
    <row r="269" spans="3:22" ht="12.75">
      <c r="C269" s="11"/>
      <c r="D269" s="3" t="str">
        <f>VLOOKUP(C265,'Entries - DATA'!$A$4:$S$43,14)</f>
        <v>Seattle SEAHAWKS</v>
      </c>
      <c r="E269" s="19">
        <f>VLOOKUP($D269,'Team - Wins CALC'!$C$22:$U$53,E$1+2,FALSE)</f>
        <v>0</v>
      </c>
      <c r="F269" s="19">
        <f>VLOOKUP($D269,'Team - Wins CALC'!$C$22:$U$53,F$1+2,FALSE)</f>
        <v>0</v>
      </c>
      <c r="G269" s="19">
        <f>VLOOKUP($D269,'Team - Wins CALC'!$C$22:$U$53,G$1+2,FALSE)</f>
        <v>0</v>
      </c>
      <c r="H269" s="19">
        <f>VLOOKUP($D269,'Team - Wins CALC'!$C$22:$U$53,H$1+2,FALSE)</f>
        <v>0</v>
      </c>
      <c r="I269" s="19">
        <f>VLOOKUP($D269,'Team - Wins CALC'!$C$22:$U$53,I$1+2,FALSE)</f>
        <v>0</v>
      </c>
      <c r="J269" s="19">
        <f>VLOOKUP($D269,'Team - Wins CALC'!$C$22:$U$53,J$1+2,FALSE)</f>
        <v>0</v>
      </c>
      <c r="K269" s="19">
        <f>VLOOKUP($D269,'Team - Wins CALC'!$C$22:$U$53,K$1+2,FALSE)</f>
        <v>0</v>
      </c>
      <c r="L269" s="19">
        <f>VLOOKUP($D269,'Team - Wins CALC'!$C$22:$U$53,L$1+2,FALSE)</f>
        <v>0</v>
      </c>
      <c r="M269" s="19">
        <f>VLOOKUP($D269,'Team - Wins CALC'!$C$22:$U$53,M$1+2,FALSE)</f>
        <v>0</v>
      </c>
      <c r="N269" s="19">
        <f>VLOOKUP($D269,'Team - Wins CALC'!$C$22:$U$53,N$1+2,FALSE)</f>
        <v>0</v>
      </c>
      <c r="O269" s="19">
        <f>VLOOKUP($D269,'Team - Wins CALC'!$C$22:$U$53,O$1+2,FALSE)</f>
        <v>0</v>
      </c>
      <c r="P269" s="19">
        <f>VLOOKUP($D269,'Team - Wins CALC'!$C$22:$U$53,P$1+2,FALSE)</f>
        <v>0</v>
      </c>
      <c r="Q269" s="19">
        <f>VLOOKUP($D269,'Team - Wins CALC'!$C$22:$U$53,Q$1+2,FALSE)</f>
        <v>0</v>
      </c>
      <c r="R269" s="19">
        <f>VLOOKUP($D269,'Team - Wins CALC'!$C$22:$U$53,R$1+2,FALSE)</f>
        <v>0</v>
      </c>
      <c r="S269" s="19">
        <f>VLOOKUP($D269,'Team - Wins CALC'!$C$22:$U$53,S$1+2,FALSE)</f>
        <v>0</v>
      </c>
      <c r="T269" s="19">
        <f>VLOOKUP($D269,'Team - Wins CALC'!$C$22:$U$53,T$1+2,FALSE)</f>
        <v>0</v>
      </c>
      <c r="U269" s="19">
        <f>VLOOKUP($D269,'Team - Wins CALC'!$C$22:$U$53,U$1+2,FALSE)</f>
        <v>0</v>
      </c>
      <c r="V269" s="22">
        <f t="shared" si="67"/>
        <v>0</v>
      </c>
    </row>
    <row r="270" spans="3:22" ht="12.75">
      <c r="C270" s="9" t="s">
        <v>6</v>
      </c>
      <c r="D270" s="3" t="str">
        <f>VLOOKUP(C265,'Entries - DATA'!$A$4:$S$43,15)</f>
        <v>San Diego CHARGERS</v>
      </c>
      <c r="E270" s="19">
        <f>VLOOKUP($D270,'Team - Wins CALC'!$C$22:$U$53,E$1+2,FALSE)</f>
        <v>0</v>
      </c>
      <c r="F270" s="19">
        <f>VLOOKUP($D270,'Team - Wins CALC'!$C$22:$U$53,F$1+2,FALSE)</f>
        <v>0</v>
      </c>
      <c r="G270" s="19">
        <f>VLOOKUP($D270,'Team - Wins CALC'!$C$22:$U$53,G$1+2,FALSE)</f>
        <v>0</v>
      </c>
      <c r="H270" s="19">
        <f>VLOOKUP($D270,'Team - Wins CALC'!$C$22:$U$53,H$1+2,FALSE)</f>
        <v>0</v>
      </c>
      <c r="I270" s="19">
        <f>VLOOKUP($D270,'Team - Wins CALC'!$C$22:$U$53,I$1+2,FALSE)</f>
        <v>0</v>
      </c>
      <c r="J270" s="19">
        <f>VLOOKUP($D270,'Team - Wins CALC'!$C$22:$U$53,J$1+2,FALSE)</f>
        <v>0</v>
      </c>
      <c r="K270" s="19">
        <f>VLOOKUP($D270,'Team - Wins CALC'!$C$22:$U$53,K$1+2,FALSE)</f>
        <v>0</v>
      </c>
      <c r="L270" s="19">
        <f>VLOOKUP($D270,'Team - Wins CALC'!$C$22:$U$53,L$1+2,FALSE)</f>
        <v>0</v>
      </c>
      <c r="M270" s="19">
        <f>VLOOKUP($D270,'Team - Wins CALC'!$C$22:$U$53,M$1+2,FALSE)</f>
        <v>0</v>
      </c>
      <c r="N270" s="19">
        <f>VLOOKUP($D270,'Team - Wins CALC'!$C$22:$U$53,N$1+2,FALSE)</f>
        <v>0</v>
      </c>
      <c r="O270" s="19">
        <f>VLOOKUP($D270,'Team - Wins CALC'!$C$22:$U$53,O$1+2,FALSE)</f>
        <v>0</v>
      </c>
      <c r="P270" s="19">
        <f>VLOOKUP($D270,'Team - Wins CALC'!$C$22:$U$53,P$1+2,FALSE)</f>
        <v>0</v>
      </c>
      <c r="Q270" s="19">
        <f>VLOOKUP($D270,'Team - Wins CALC'!$C$22:$U$53,Q$1+2,FALSE)</f>
        <v>0</v>
      </c>
      <c r="R270" s="19">
        <f>VLOOKUP($D270,'Team - Wins CALC'!$C$22:$U$53,R$1+2,FALSE)</f>
        <v>0</v>
      </c>
      <c r="S270" s="19">
        <f>VLOOKUP($D270,'Team - Wins CALC'!$C$22:$U$53,S$1+2,FALSE)</f>
        <v>0</v>
      </c>
      <c r="T270" s="19">
        <f>VLOOKUP($D270,'Team - Wins CALC'!$C$22:$U$53,T$1+2,FALSE)</f>
        <v>0</v>
      </c>
      <c r="U270" s="19">
        <f>VLOOKUP($D270,'Team - Wins CALC'!$C$22:$U$53,U$1+2,FALSE)</f>
        <v>0</v>
      </c>
      <c r="V270" s="22">
        <f t="shared" si="67"/>
        <v>0</v>
      </c>
    </row>
    <row r="271" spans="3:22" ht="12.75">
      <c r="C271" s="10"/>
      <c r="D271" s="3" t="str">
        <f>VLOOKUP(C265,'Entries - DATA'!$A$4:$S$43,16)</f>
        <v>Jacksonville JAGUARS</v>
      </c>
      <c r="E271" s="19">
        <f>VLOOKUP($D271,'Team - Wins CALC'!$C$22:$U$53,E$1+2,FALSE)</f>
        <v>0</v>
      </c>
      <c r="F271" s="19">
        <f>VLOOKUP($D271,'Team - Wins CALC'!$C$22:$U$53,F$1+2,FALSE)</f>
        <v>0</v>
      </c>
      <c r="G271" s="19">
        <f>VLOOKUP($D271,'Team - Wins CALC'!$C$22:$U$53,G$1+2,FALSE)</f>
        <v>0</v>
      </c>
      <c r="H271" s="19">
        <f>VLOOKUP($D271,'Team - Wins CALC'!$C$22:$U$53,H$1+2,FALSE)</f>
        <v>0</v>
      </c>
      <c r="I271" s="19">
        <f>VLOOKUP($D271,'Team - Wins CALC'!$C$22:$U$53,I$1+2,FALSE)</f>
        <v>0</v>
      </c>
      <c r="J271" s="19">
        <f>VLOOKUP($D271,'Team - Wins CALC'!$C$22:$U$53,J$1+2,FALSE)</f>
        <v>0</v>
      </c>
      <c r="K271" s="19">
        <f>VLOOKUP($D271,'Team - Wins CALC'!$C$22:$U$53,K$1+2,FALSE)</f>
        <v>0</v>
      </c>
      <c r="L271" s="19">
        <f>VLOOKUP($D271,'Team - Wins CALC'!$C$22:$U$53,L$1+2,FALSE)</f>
        <v>0</v>
      </c>
      <c r="M271" s="19">
        <f>VLOOKUP($D271,'Team - Wins CALC'!$C$22:$U$53,M$1+2,FALSE)</f>
        <v>0</v>
      </c>
      <c r="N271" s="19">
        <f>VLOOKUP($D271,'Team - Wins CALC'!$C$22:$U$53,N$1+2,FALSE)</f>
        <v>0</v>
      </c>
      <c r="O271" s="19">
        <f>VLOOKUP($D271,'Team - Wins CALC'!$C$22:$U$53,O$1+2,FALSE)</f>
        <v>0</v>
      </c>
      <c r="P271" s="19">
        <f>VLOOKUP($D271,'Team - Wins CALC'!$C$22:$U$53,P$1+2,FALSE)</f>
        <v>0</v>
      </c>
      <c r="Q271" s="19">
        <f>VLOOKUP($D271,'Team - Wins CALC'!$C$22:$U$53,Q$1+2,FALSE)</f>
        <v>0</v>
      </c>
      <c r="R271" s="19">
        <f>VLOOKUP($D271,'Team - Wins CALC'!$C$22:$U$53,R$1+2,FALSE)</f>
        <v>0</v>
      </c>
      <c r="S271" s="19">
        <f>VLOOKUP($D271,'Team - Wins CALC'!$C$22:$U$53,S$1+2,FALSE)</f>
        <v>0</v>
      </c>
      <c r="T271" s="19">
        <f>VLOOKUP($D271,'Team - Wins CALC'!$C$22:$U$53,T$1+2,FALSE)</f>
        <v>0</v>
      </c>
      <c r="U271" s="19">
        <f>VLOOKUP($D271,'Team - Wins CALC'!$C$22:$U$53,U$1+2,FALSE)</f>
        <v>0</v>
      </c>
      <c r="V271" s="22">
        <f t="shared" si="67"/>
        <v>0</v>
      </c>
    </row>
    <row r="272" spans="3:22" ht="12.75">
      <c r="C272" s="10"/>
      <c r="D272" s="3" t="str">
        <f>VLOOKUP(C265,'Entries - DATA'!$A$4:$S$43,17)</f>
        <v>Indianapolis COLTS</v>
      </c>
      <c r="E272" s="19">
        <f>VLOOKUP($D272,'Team - Wins CALC'!$C$22:$U$53,E$1+2,FALSE)</f>
        <v>0</v>
      </c>
      <c r="F272" s="19">
        <f>VLOOKUP($D272,'Team - Wins CALC'!$C$22:$U$53,F$1+2,FALSE)</f>
        <v>1</v>
      </c>
      <c r="G272" s="19">
        <f>VLOOKUP($D272,'Team - Wins CALC'!$C$22:$U$53,G$1+2,FALSE)</f>
        <v>0</v>
      </c>
      <c r="H272" s="19">
        <f>VLOOKUP($D272,'Team - Wins CALC'!$C$22:$U$53,H$1+2,FALSE)</f>
        <v>0</v>
      </c>
      <c r="I272" s="19">
        <f>VLOOKUP($D272,'Team - Wins CALC'!$C$22:$U$53,I$1+2,FALSE)</f>
        <v>0</v>
      </c>
      <c r="J272" s="19">
        <f>VLOOKUP($D272,'Team - Wins CALC'!$C$22:$U$53,J$1+2,FALSE)</f>
        <v>0</v>
      </c>
      <c r="K272" s="19">
        <f>VLOOKUP($D272,'Team - Wins CALC'!$C$22:$U$53,K$1+2,FALSE)</f>
        <v>0</v>
      </c>
      <c r="L272" s="19">
        <f>VLOOKUP($D272,'Team - Wins CALC'!$C$22:$U$53,L$1+2,FALSE)</f>
        <v>0</v>
      </c>
      <c r="M272" s="19">
        <f>VLOOKUP($D272,'Team - Wins CALC'!$C$22:$U$53,M$1+2,FALSE)</f>
        <v>0</v>
      </c>
      <c r="N272" s="19">
        <f>VLOOKUP($D272,'Team - Wins CALC'!$C$22:$U$53,N$1+2,FALSE)</f>
        <v>0</v>
      </c>
      <c r="O272" s="19">
        <f>VLOOKUP($D272,'Team - Wins CALC'!$C$22:$U$53,O$1+2,FALSE)</f>
        <v>0</v>
      </c>
      <c r="P272" s="19">
        <f>VLOOKUP($D272,'Team - Wins CALC'!$C$22:$U$53,P$1+2,FALSE)</f>
        <v>0</v>
      </c>
      <c r="Q272" s="19">
        <f>VLOOKUP($D272,'Team - Wins CALC'!$C$22:$U$53,Q$1+2,FALSE)</f>
        <v>0</v>
      </c>
      <c r="R272" s="19">
        <f>VLOOKUP($D272,'Team - Wins CALC'!$C$22:$U$53,R$1+2,FALSE)</f>
        <v>0</v>
      </c>
      <c r="S272" s="19">
        <f>VLOOKUP($D272,'Team - Wins CALC'!$C$22:$U$53,S$1+2,FALSE)</f>
        <v>0</v>
      </c>
      <c r="T272" s="19">
        <f>VLOOKUP($D272,'Team - Wins CALC'!$C$22:$U$53,T$1+2,FALSE)</f>
        <v>0</v>
      </c>
      <c r="U272" s="19">
        <f>VLOOKUP($D272,'Team - Wins CALC'!$C$22:$U$53,U$1+2,FALSE)</f>
        <v>0</v>
      </c>
      <c r="V272" s="22">
        <f t="shared" si="67"/>
        <v>1</v>
      </c>
    </row>
    <row r="273" spans="3:22" ht="13.5" thickBot="1">
      <c r="C273" s="11"/>
      <c r="D273" s="3" t="str">
        <f>VLOOKUP(C265,'Entries - DATA'!$A$4:$S$43,18)</f>
        <v>New England PATRIOTS</v>
      </c>
      <c r="E273" s="19">
        <f>VLOOKUP($D273,'Team - Wins CALC'!$C$22:$U$53,E$1+2,FALSE)</f>
        <v>1</v>
      </c>
      <c r="F273" s="19">
        <f>VLOOKUP($D273,'Team - Wins CALC'!$C$22:$U$53,F$1+2,FALSE)</f>
        <v>1</v>
      </c>
      <c r="G273" s="19">
        <f>VLOOKUP($D273,'Team - Wins CALC'!$C$22:$U$53,G$1+2,FALSE)</f>
        <v>0</v>
      </c>
      <c r="H273" s="19">
        <f>VLOOKUP($D273,'Team - Wins CALC'!$C$22:$U$53,H$1+2,FALSE)</f>
        <v>0</v>
      </c>
      <c r="I273" s="19">
        <f>VLOOKUP($D273,'Team - Wins CALC'!$C$22:$U$53,I$1+2,FALSE)</f>
        <v>0</v>
      </c>
      <c r="J273" s="19">
        <f>VLOOKUP($D273,'Team - Wins CALC'!$C$22:$U$53,J$1+2,FALSE)</f>
        <v>0</v>
      </c>
      <c r="K273" s="19">
        <f>VLOOKUP($D273,'Team - Wins CALC'!$C$22:$U$53,K$1+2,FALSE)</f>
        <v>0</v>
      </c>
      <c r="L273" s="19">
        <f>VLOOKUP($D273,'Team - Wins CALC'!$C$22:$U$53,L$1+2,FALSE)</f>
        <v>0</v>
      </c>
      <c r="M273" s="19">
        <f>VLOOKUP($D273,'Team - Wins CALC'!$C$22:$U$53,M$1+2,FALSE)</f>
        <v>0</v>
      </c>
      <c r="N273" s="19">
        <f>VLOOKUP($D273,'Team - Wins CALC'!$C$22:$U$53,N$1+2,FALSE)</f>
        <v>0</v>
      </c>
      <c r="O273" s="19">
        <f>VLOOKUP($D273,'Team - Wins CALC'!$C$22:$U$53,O$1+2,FALSE)</f>
        <v>0</v>
      </c>
      <c r="P273" s="19">
        <f>VLOOKUP($D273,'Team - Wins CALC'!$C$22:$U$53,P$1+2,FALSE)</f>
        <v>0</v>
      </c>
      <c r="Q273" s="19">
        <f>VLOOKUP($D273,'Team - Wins CALC'!$C$22:$U$53,Q$1+2,FALSE)</f>
        <v>0</v>
      </c>
      <c r="R273" s="19">
        <f>VLOOKUP($D273,'Team - Wins CALC'!$C$22:$U$53,R$1+2,FALSE)</f>
        <v>0</v>
      </c>
      <c r="S273" s="19">
        <f>VLOOKUP($D273,'Team - Wins CALC'!$C$22:$U$53,S$1+2,FALSE)</f>
        <v>0</v>
      </c>
      <c r="T273" s="19">
        <f>VLOOKUP($D273,'Team - Wins CALC'!$C$22:$U$53,T$1+2,FALSE)</f>
        <v>0</v>
      </c>
      <c r="U273" s="19">
        <f>VLOOKUP($D273,'Team - Wins CALC'!$C$22:$U$53,U$1+2,FALSE)</f>
        <v>0</v>
      </c>
      <c r="V273" s="23">
        <f t="shared" si="67"/>
        <v>2</v>
      </c>
    </row>
    <row r="274" spans="3:41" ht="13.5" thickBot="1">
      <c r="C274" s="17"/>
      <c r="D274" s="18" t="s">
        <v>86</v>
      </c>
      <c r="E274" s="16">
        <f>SUM(E266:E273)</f>
        <v>3</v>
      </c>
      <c r="F274" s="13">
        <f aca="true" t="shared" si="68" ref="F274:U274">SUM(F266:F273)</f>
        <v>5</v>
      </c>
      <c r="G274" s="13">
        <f t="shared" si="68"/>
        <v>0</v>
      </c>
      <c r="H274" s="13">
        <f t="shared" si="68"/>
        <v>0</v>
      </c>
      <c r="I274" s="13">
        <f t="shared" si="68"/>
        <v>0</v>
      </c>
      <c r="J274" s="13">
        <f t="shared" si="68"/>
        <v>0</v>
      </c>
      <c r="K274" s="13">
        <f t="shared" si="68"/>
        <v>0</v>
      </c>
      <c r="L274" s="13">
        <f t="shared" si="68"/>
        <v>0</v>
      </c>
      <c r="M274" s="13">
        <f t="shared" si="68"/>
        <v>0</v>
      </c>
      <c r="N274" s="13">
        <f t="shared" si="68"/>
        <v>0</v>
      </c>
      <c r="O274" s="13">
        <f t="shared" si="68"/>
        <v>0</v>
      </c>
      <c r="P274" s="13">
        <f t="shared" si="68"/>
        <v>0</v>
      </c>
      <c r="Q274" s="13">
        <f t="shared" si="68"/>
        <v>0</v>
      </c>
      <c r="R274" s="13">
        <f t="shared" si="68"/>
        <v>0</v>
      </c>
      <c r="S274" s="13">
        <f t="shared" si="68"/>
        <v>0</v>
      </c>
      <c r="T274" s="13">
        <f t="shared" si="68"/>
        <v>0</v>
      </c>
      <c r="U274" s="14">
        <f t="shared" si="68"/>
        <v>0</v>
      </c>
      <c r="V274" s="24">
        <f t="shared" si="67"/>
        <v>8</v>
      </c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3:41" s="20" customFormat="1" ht="22.5" customHeight="1">
      <c r="C275" s="34" t="s">
        <v>87</v>
      </c>
      <c r="D275" s="31" t="str">
        <f>VLOOKUP(C265,'Entries - DATA'!$A$4:$S$43,19)</f>
        <v>New York JETS</v>
      </c>
      <c r="E275" s="35">
        <f>VLOOKUP($D275,'Team - Wins CALC'!$C$22:$U$53,E$1+2,FALSE)</f>
        <v>1</v>
      </c>
      <c r="F275" s="35">
        <f>VLOOKUP($D275,'Team - Wins CALC'!$C$22:$U$53,F$1+2,FALSE)</f>
        <v>0</v>
      </c>
      <c r="G275" s="35">
        <f>VLOOKUP($D275,'Team - Wins CALC'!$C$22:$U$53,G$1+2,FALSE)</f>
        <v>0</v>
      </c>
      <c r="H275" s="35">
        <f>VLOOKUP($D275,'Team - Wins CALC'!$C$22:$U$53,H$1+2,FALSE)</f>
        <v>0</v>
      </c>
      <c r="I275" s="35">
        <f>VLOOKUP($D275,'Team - Wins CALC'!$C$22:$U$53,I$1+2,FALSE)</f>
        <v>0</v>
      </c>
      <c r="J275" s="35">
        <f>VLOOKUP($D275,'Team - Wins CALC'!$C$22:$U$53,J$1+2,FALSE)</f>
        <v>0</v>
      </c>
      <c r="K275" s="35">
        <f>VLOOKUP($D275,'Team - Wins CALC'!$C$22:$U$53,K$1+2,FALSE)</f>
        <v>0</v>
      </c>
      <c r="L275" s="35">
        <f>VLOOKUP($D275,'Team - Wins CALC'!$C$22:$U$53,L$1+2,FALSE)</f>
        <v>0</v>
      </c>
      <c r="M275" s="35">
        <f>VLOOKUP($D275,'Team - Wins CALC'!$C$22:$U$53,M$1+2,FALSE)</f>
        <v>0</v>
      </c>
      <c r="N275" s="35">
        <f>VLOOKUP($D275,'Team - Wins CALC'!$C$22:$U$53,N$1+2,FALSE)</f>
        <v>0</v>
      </c>
      <c r="O275" s="35">
        <f>VLOOKUP($D275,'Team - Wins CALC'!$C$22:$U$53,O$1+2,FALSE)</f>
        <v>0</v>
      </c>
      <c r="P275" s="35">
        <f>VLOOKUP($D275,'Team - Wins CALC'!$C$22:$U$53,P$1+2,FALSE)</f>
        <v>0</v>
      </c>
      <c r="Q275" s="35">
        <f>VLOOKUP($D275,'Team - Wins CALC'!$C$22:$U$53,Q$1+2,FALSE)</f>
        <v>0</v>
      </c>
      <c r="R275" s="35">
        <f>VLOOKUP($D275,'Team - Wins CALC'!$C$22:$U$53,R$1+2,FALSE)</f>
        <v>0</v>
      </c>
      <c r="S275" s="35">
        <f>VLOOKUP($D275,'Team - Wins CALC'!$C$22:$U$53,S$1+2,FALSE)</f>
        <v>0</v>
      </c>
      <c r="T275" s="35">
        <f>VLOOKUP($D275,'Team - Wins CALC'!$C$22:$U$53,T$1+2,FALSE)</f>
        <v>0</v>
      </c>
      <c r="U275" s="35">
        <f>VLOOKUP($D275,'Team - Wins CALC'!$C$22:$U$53,U$1+2,FALSE)</f>
        <v>0</v>
      </c>
      <c r="V275" s="25">
        <f>SUM(E275:U275)</f>
        <v>1</v>
      </c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24:41" ht="12.75">
      <c r="X276" s="1">
        <v>1</v>
      </c>
      <c r="Y276" s="1">
        <v>2</v>
      </c>
      <c r="Z276" s="1">
        <v>3</v>
      </c>
      <c r="AA276" s="1">
        <v>4</v>
      </c>
      <c r="AB276" s="1">
        <v>5</v>
      </c>
      <c r="AC276" s="1">
        <v>6</v>
      </c>
      <c r="AD276" s="1">
        <v>7</v>
      </c>
      <c r="AE276" s="1">
        <v>8</v>
      </c>
      <c r="AF276" s="1">
        <v>9</v>
      </c>
      <c r="AG276" s="1">
        <v>10</v>
      </c>
      <c r="AH276" s="1">
        <v>11</v>
      </c>
      <c r="AI276" s="1">
        <v>12</v>
      </c>
      <c r="AJ276" s="1">
        <v>13</v>
      </c>
      <c r="AK276" s="1">
        <v>14</v>
      </c>
      <c r="AL276" s="1">
        <v>15</v>
      </c>
      <c r="AM276" s="1">
        <v>16</v>
      </c>
      <c r="AN276" s="1">
        <v>17</v>
      </c>
      <c r="AO276" s="15" t="s">
        <v>92</v>
      </c>
    </row>
    <row r="277" spans="3:41" ht="13.5" thickBot="1">
      <c r="C277" t="str">
        <f ca="1">INDIRECT("'Entries - DATA'!"&amp;"A"&amp;A278+3)</f>
        <v>Muse</v>
      </c>
      <c r="E277" s="1">
        <v>1</v>
      </c>
      <c r="F277" s="1">
        <v>2</v>
      </c>
      <c r="G277" s="1">
        <v>3</v>
      </c>
      <c r="H277" s="1">
        <v>4</v>
      </c>
      <c r="I277" s="1">
        <v>5</v>
      </c>
      <c r="J277" s="1">
        <v>6</v>
      </c>
      <c r="K277" s="1">
        <v>7</v>
      </c>
      <c r="L277" s="1">
        <v>8</v>
      </c>
      <c r="M277" s="1">
        <v>9</v>
      </c>
      <c r="N277" s="1">
        <v>10</v>
      </c>
      <c r="O277" s="1">
        <v>11</v>
      </c>
      <c r="P277" s="1">
        <v>12</v>
      </c>
      <c r="Q277" s="1">
        <v>13</v>
      </c>
      <c r="R277" s="1">
        <v>14</v>
      </c>
      <c r="S277" s="1">
        <v>15</v>
      </c>
      <c r="T277" s="1">
        <v>16</v>
      </c>
      <c r="U277" s="1">
        <v>17</v>
      </c>
      <c r="V277" s="20" t="s">
        <v>88</v>
      </c>
      <c r="X277">
        <f aca="true" t="shared" si="69" ref="X277:AN277">+E286</f>
        <v>4</v>
      </c>
      <c r="Y277">
        <f t="shared" si="69"/>
        <v>6</v>
      </c>
      <c r="Z277">
        <f t="shared" si="69"/>
        <v>0</v>
      </c>
      <c r="AA277">
        <f t="shared" si="69"/>
        <v>0</v>
      </c>
      <c r="AB277">
        <f t="shared" si="69"/>
        <v>0</v>
      </c>
      <c r="AC277">
        <f t="shared" si="69"/>
        <v>0</v>
      </c>
      <c r="AD277">
        <f t="shared" si="69"/>
        <v>0</v>
      </c>
      <c r="AE277">
        <f t="shared" si="69"/>
        <v>0</v>
      </c>
      <c r="AF277">
        <f t="shared" si="69"/>
        <v>0</v>
      </c>
      <c r="AG277">
        <f t="shared" si="69"/>
        <v>0</v>
      </c>
      <c r="AH277">
        <f t="shared" si="69"/>
        <v>0</v>
      </c>
      <c r="AI277">
        <f t="shared" si="69"/>
        <v>0</v>
      </c>
      <c r="AJ277">
        <f t="shared" si="69"/>
        <v>0</v>
      </c>
      <c r="AK277">
        <f t="shared" si="69"/>
        <v>0</v>
      </c>
      <c r="AL277">
        <f t="shared" si="69"/>
        <v>0</v>
      </c>
      <c r="AM277">
        <f t="shared" si="69"/>
        <v>0</v>
      </c>
      <c r="AN277">
        <f t="shared" si="69"/>
        <v>0</v>
      </c>
      <c r="AO277">
        <f>+V287</f>
        <v>0</v>
      </c>
    </row>
    <row r="278" spans="1:22" ht="12.75">
      <c r="A278">
        <f>+SUM(A265:A277)+1</f>
        <v>24</v>
      </c>
      <c r="C278" s="9" t="s">
        <v>4</v>
      </c>
      <c r="D278" s="3" t="str">
        <f>VLOOKUP(C277,'Entries - DATA'!$A$4:$S$43,11)</f>
        <v>Dallas COWBOYS</v>
      </c>
      <c r="E278" s="19">
        <f>VLOOKUP($D278,'Team - Wins CALC'!$C$22:$U$53,E$1+2,FALSE)</f>
        <v>1</v>
      </c>
      <c r="F278" s="19">
        <f>VLOOKUP($D278,'Team - Wins CALC'!$C$22:$U$53,F$1+2,FALSE)</f>
        <v>1</v>
      </c>
      <c r="G278" s="19">
        <f>VLOOKUP($D278,'Team - Wins CALC'!$C$22:$U$53,G$1+2,FALSE)</f>
        <v>0</v>
      </c>
      <c r="H278" s="19">
        <f>VLOOKUP($D278,'Team - Wins CALC'!$C$22:$U$53,H$1+2,FALSE)</f>
        <v>0</v>
      </c>
      <c r="I278" s="19">
        <f>VLOOKUP($D278,'Team - Wins CALC'!$C$22:$U$53,I$1+2,FALSE)</f>
        <v>0</v>
      </c>
      <c r="J278" s="19">
        <f>VLOOKUP($D278,'Team - Wins CALC'!$C$22:$U$53,J$1+2,FALSE)</f>
        <v>0</v>
      </c>
      <c r="K278" s="19">
        <f>VLOOKUP($D278,'Team - Wins CALC'!$C$22:$U$53,K$1+2,FALSE)</f>
        <v>0</v>
      </c>
      <c r="L278" s="19">
        <f>VLOOKUP($D278,'Team - Wins CALC'!$C$22:$U$53,L$1+2,FALSE)</f>
        <v>0</v>
      </c>
      <c r="M278" s="19">
        <f>VLOOKUP($D278,'Team - Wins CALC'!$C$22:$U$53,M$1+2,FALSE)</f>
        <v>0</v>
      </c>
      <c r="N278" s="19">
        <f>VLOOKUP($D278,'Team - Wins CALC'!$C$22:$U$53,N$1+2,FALSE)</f>
        <v>0</v>
      </c>
      <c r="O278" s="19">
        <f>VLOOKUP($D278,'Team - Wins CALC'!$C$22:$U$53,O$1+2,FALSE)</f>
        <v>0</v>
      </c>
      <c r="P278" s="19">
        <f>VLOOKUP($D278,'Team - Wins CALC'!$C$22:$U$53,P$1+2,FALSE)</f>
        <v>0</v>
      </c>
      <c r="Q278" s="19">
        <f>VLOOKUP($D278,'Team - Wins CALC'!$C$22:$U$53,Q$1+2,FALSE)</f>
        <v>0</v>
      </c>
      <c r="R278" s="19">
        <f>VLOOKUP($D278,'Team - Wins CALC'!$C$22:$U$53,R$1+2,FALSE)</f>
        <v>0</v>
      </c>
      <c r="S278" s="19">
        <f>VLOOKUP($D278,'Team - Wins CALC'!$C$22:$U$53,S$1+2,FALSE)</f>
        <v>0</v>
      </c>
      <c r="T278" s="19">
        <f>VLOOKUP($D278,'Team - Wins CALC'!$C$22:$U$53,T$1+2,FALSE)</f>
        <v>0</v>
      </c>
      <c r="U278" s="19">
        <f>VLOOKUP($D278,'Team - Wins CALC'!$C$22:$U$53,U$1+2,FALSE)</f>
        <v>0</v>
      </c>
      <c r="V278" s="21">
        <f>SUM(E278:U278)</f>
        <v>2</v>
      </c>
    </row>
    <row r="279" spans="3:22" ht="12.75">
      <c r="C279" s="10"/>
      <c r="D279" s="3" t="str">
        <f>VLOOKUP(C277,'Entries - DATA'!$A$4:$S$43,12)</f>
        <v>Tampa Bay BUCCANEERS</v>
      </c>
      <c r="E279" s="19">
        <f>VLOOKUP($D279,'Team - Wins CALC'!$C$22:$U$53,E$1+2,FALSE)</f>
        <v>0</v>
      </c>
      <c r="F279" s="19">
        <f>VLOOKUP($D279,'Team - Wins CALC'!$C$22:$U$53,F$1+2,FALSE)</f>
        <v>1</v>
      </c>
      <c r="G279" s="19">
        <f>VLOOKUP($D279,'Team - Wins CALC'!$C$22:$U$53,G$1+2,FALSE)</f>
        <v>0</v>
      </c>
      <c r="H279" s="19">
        <f>VLOOKUP($D279,'Team - Wins CALC'!$C$22:$U$53,H$1+2,FALSE)</f>
        <v>0</v>
      </c>
      <c r="I279" s="19">
        <f>VLOOKUP($D279,'Team - Wins CALC'!$C$22:$U$53,I$1+2,FALSE)</f>
        <v>0</v>
      </c>
      <c r="J279" s="19">
        <f>VLOOKUP($D279,'Team - Wins CALC'!$C$22:$U$53,J$1+2,FALSE)</f>
        <v>0</v>
      </c>
      <c r="K279" s="19">
        <f>VLOOKUP($D279,'Team - Wins CALC'!$C$22:$U$53,K$1+2,FALSE)</f>
        <v>0</v>
      </c>
      <c r="L279" s="19">
        <f>VLOOKUP($D279,'Team - Wins CALC'!$C$22:$U$53,L$1+2,FALSE)</f>
        <v>0</v>
      </c>
      <c r="M279" s="19">
        <f>VLOOKUP($D279,'Team - Wins CALC'!$C$22:$U$53,M$1+2,FALSE)</f>
        <v>0</v>
      </c>
      <c r="N279" s="19">
        <f>VLOOKUP($D279,'Team - Wins CALC'!$C$22:$U$53,N$1+2,FALSE)</f>
        <v>0</v>
      </c>
      <c r="O279" s="19">
        <f>VLOOKUP($D279,'Team - Wins CALC'!$C$22:$U$53,O$1+2,FALSE)</f>
        <v>0</v>
      </c>
      <c r="P279" s="19">
        <f>VLOOKUP($D279,'Team - Wins CALC'!$C$22:$U$53,P$1+2,FALSE)</f>
        <v>0</v>
      </c>
      <c r="Q279" s="19">
        <f>VLOOKUP($D279,'Team - Wins CALC'!$C$22:$U$53,Q$1+2,FALSE)</f>
        <v>0</v>
      </c>
      <c r="R279" s="19">
        <f>VLOOKUP($D279,'Team - Wins CALC'!$C$22:$U$53,R$1+2,FALSE)</f>
        <v>0</v>
      </c>
      <c r="S279" s="19">
        <f>VLOOKUP($D279,'Team - Wins CALC'!$C$22:$U$53,S$1+2,FALSE)</f>
        <v>0</v>
      </c>
      <c r="T279" s="19">
        <f>VLOOKUP($D279,'Team - Wins CALC'!$C$22:$U$53,T$1+2,FALSE)</f>
        <v>0</v>
      </c>
      <c r="U279" s="19">
        <f>VLOOKUP($D279,'Team - Wins CALC'!$C$22:$U$53,U$1+2,FALSE)</f>
        <v>0</v>
      </c>
      <c r="V279" s="22">
        <f aca="true" t="shared" si="70" ref="V279:V286">SUM(E279:U279)</f>
        <v>1</v>
      </c>
    </row>
    <row r="280" spans="1:22" ht="12.75">
      <c r="A280" s="15"/>
      <c r="C280" s="10"/>
      <c r="D280" s="3" t="str">
        <f>VLOOKUP(C277,'Entries - DATA'!$A$4:$S$43,13)</f>
        <v>Seattle SEAHAWKS</v>
      </c>
      <c r="E280" s="19">
        <f>VLOOKUP($D280,'Team - Wins CALC'!$C$22:$U$53,E$1+2,FALSE)</f>
        <v>0</v>
      </c>
      <c r="F280" s="19">
        <f>VLOOKUP($D280,'Team - Wins CALC'!$C$22:$U$53,F$1+2,FALSE)</f>
        <v>0</v>
      </c>
      <c r="G280" s="19">
        <f>VLOOKUP($D280,'Team - Wins CALC'!$C$22:$U$53,G$1+2,FALSE)</f>
        <v>0</v>
      </c>
      <c r="H280" s="19">
        <f>VLOOKUP($D280,'Team - Wins CALC'!$C$22:$U$53,H$1+2,FALSE)</f>
        <v>0</v>
      </c>
      <c r="I280" s="19">
        <f>VLOOKUP($D280,'Team - Wins CALC'!$C$22:$U$53,I$1+2,FALSE)</f>
        <v>0</v>
      </c>
      <c r="J280" s="19">
        <f>VLOOKUP($D280,'Team - Wins CALC'!$C$22:$U$53,J$1+2,FALSE)</f>
        <v>0</v>
      </c>
      <c r="K280" s="19">
        <f>VLOOKUP($D280,'Team - Wins CALC'!$C$22:$U$53,K$1+2,FALSE)</f>
        <v>0</v>
      </c>
      <c r="L280" s="19">
        <f>VLOOKUP($D280,'Team - Wins CALC'!$C$22:$U$53,L$1+2,FALSE)</f>
        <v>0</v>
      </c>
      <c r="M280" s="19">
        <f>VLOOKUP($D280,'Team - Wins CALC'!$C$22:$U$53,M$1+2,FALSE)</f>
        <v>0</v>
      </c>
      <c r="N280" s="19">
        <f>VLOOKUP($D280,'Team - Wins CALC'!$C$22:$U$53,N$1+2,FALSE)</f>
        <v>0</v>
      </c>
      <c r="O280" s="19">
        <f>VLOOKUP($D280,'Team - Wins CALC'!$C$22:$U$53,O$1+2,FALSE)</f>
        <v>0</v>
      </c>
      <c r="P280" s="19">
        <f>VLOOKUP($D280,'Team - Wins CALC'!$C$22:$U$53,P$1+2,FALSE)</f>
        <v>0</v>
      </c>
      <c r="Q280" s="19">
        <f>VLOOKUP($D280,'Team - Wins CALC'!$C$22:$U$53,Q$1+2,FALSE)</f>
        <v>0</v>
      </c>
      <c r="R280" s="19">
        <f>VLOOKUP($D280,'Team - Wins CALC'!$C$22:$U$53,R$1+2,FALSE)</f>
        <v>0</v>
      </c>
      <c r="S280" s="19">
        <f>VLOOKUP($D280,'Team - Wins CALC'!$C$22:$U$53,S$1+2,FALSE)</f>
        <v>0</v>
      </c>
      <c r="T280" s="19">
        <f>VLOOKUP($D280,'Team - Wins CALC'!$C$22:$U$53,T$1+2,FALSE)</f>
        <v>0</v>
      </c>
      <c r="U280" s="19">
        <f>VLOOKUP($D280,'Team - Wins CALC'!$C$22:$U$53,U$1+2,FALSE)</f>
        <v>0</v>
      </c>
      <c r="V280" s="22">
        <f t="shared" si="70"/>
        <v>0</v>
      </c>
    </row>
    <row r="281" spans="3:22" ht="12.75">
      <c r="C281" s="11"/>
      <c r="D281" s="3" t="str">
        <f>VLOOKUP(C277,'Entries - DATA'!$A$4:$S$43,14)</f>
        <v>Carolina PANTHERS</v>
      </c>
      <c r="E281" s="19">
        <f>VLOOKUP($D281,'Team - Wins CALC'!$C$22:$U$53,E$1+2,FALSE)</f>
        <v>1</v>
      </c>
      <c r="F281" s="19">
        <f>VLOOKUP($D281,'Team - Wins CALC'!$C$22:$U$53,F$1+2,FALSE)</f>
        <v>1</v>
      </c>
      <c r="G281" s="19">
        <f>VLOOKUP($D281,'Team - Wins CALC'!$C$22:$U$53,G$1+2,FALSE)</f>
        <v>0</v>
      </c>
      <c r="H281" s="19">
        <f>VLOOKUP($D281,'Team - Wins CALC'!$C$22:$U$53,H$1+2,FALSE)</f>
        <v>0</v>
      </c>
      <c r="I281" s="19">
        <f>VLOOKUP($D281,'Team - Wins CALC'!$C$22:$U$53,I$1+2,FALSE)</f>
        <v>0</v>
      </c>
      <c r="J281" s="19">
        <f>VLOOKUP($D281,'Team - Wins CALC'!$C$22:$U$53,J$1+2,FALSE)</f>
        <v>0</v>
      </c>
      <c r="K281" s="19">
        <f>VLOOKUP($D281,'Team - Wins CALC'!$C$22:$U$53,K$1+2,FALSE)</f>
        <v>0</v>
      </c>
      <c r="L281" s="19">
        <f>VLOOKUP($D281,'Team - Wins CALC'!$C$22:$U$53,L$1+2,FALSE)</f>
        <v>0</v>
      </c>
      <c r="M281" s="19">
        <f>VLOOKUP($D281,'Team - Wins CALC'!$C$22:$U$53,M$1+2,FALSE)</f>
        <v>0</v>
      </c>
      <c r="N281" s="19">
        <f>VLOOKUP($D281,'Team - Wins CALC'!$C$22:$U$53,N$1+2,FALSE)</f>
        <v>0</v>
      </c>
      <c r="O281" s="19">
        <f>VLOOKUP($D281,'Team - Wins CALC'!$C$22:$U$53,O$1+2,FALSE)</f>
        <v>0</v>
      </c>
      <c r="P281" s="19">
        <f>VLOOKUP($D281,'Team - Wins CALC'!$C$22:$U$53,P$1+2,FALSE)</f>
        <v>0</v>
      </c>
      <c r="Q281" s="19">
        <f>VLOOKUP($D281,'Team - Wins CALC'!$C$22:$U$53,Q$1+2,FALSE)</f>
        <v>0</v>
      </c>
      <c r="R281" s="19">
        <f>VLOOKUP($D281,'Team - Wins CALC'!$C$22:$U$53,R$1+2,FALSE)</f>
        <v>0</v>
      </c>
      <c r="S281" s="19">
        <f>VLOOKUP($D281,'Team - Wins CALC'!$C$22:$U$53,S$1+2,FALSE)</f>
        <v>0</v>
      </c>
      <c r="T281" s="19">
        <f>VLOOKUP($D281,'Team - Wins CALC'!$C$22:$U$53,T$1+2,FALSE)</f>
        <v>0</v>
      </c>
      <c r="U281" s="19">
        <f>VLOOKUP($D281,'Team - Wins CALC'!$C$22:$U$53,U$1+2,FALSE)</f>
        <v>0</v>
      </c>
      <c r="V281" s="22">
        <f t="shared" si="70"/>
        <v>2</v>
      </c>
    </row>
    <row r="282" spans="3:22" ht="12.75">
      <c r="C282" s="9" t="s">
        <v>6</v>
      </c>
      <c r="D282" s="3" t="str">
        <f>VLOOKUP(C277,'Entries - DATA'!$A$4:$S$43,15)</f>
        <v>New England PATRIOTS</v>
      </c>
      <c r="E282" s="19">
        <f>VLOOKUP($D282,'Team - Wins CALC'!$C$22:$U$53,E$1+2,FALSE)</f>
        <v>1</v>
      </c>
      <c r="F282" s="19">
        <f>VLOOKUP($D282,'Team - Wins CALC'!$C$22:$U$53,F$1+2,FALSE)</f>
        <v>1</v>
      </c>
      <c r="G282" s="19">
        <f>VLOOKUP($D282,'Team - Wins CALC'!$C$22:$U$53,G$1+2,FALSE)</f>
        <v>0</v>
      </c>
      <c r="H282" s="19">
        <f>VLOOKUP($D282,'Team - Wins CALC'!$C$22:$U$53,H$1+2,FALSE)</f>
        <v>0</v>
      </c>
      <c r="I282" s="19">
        <f>VLOOKUP($D282,'Team - Wins CALC'!$C$22:$U$53,I$1+2,FALSE)</f>
        <v>0</v>
      </c>
      <c r="J282" s="19">
        <f>VLOOKUP($D282,'Team - Wins CALC'!$C$22:$U$53,J$1+2,FALSE)</f>
        <v>0</v>
      </c>
      <c r="K282" s="19">
        <f>VLOOKUP($D282,'Team - Wins CALC'!$C$22:$U$53,K$1+2,FALSE)</f>
        <v>0</v>
      </c>
      <c r="L282" s="19">
        <f>VLOOKUP($D282,'Team - Wins CALC'!$C$22:$U$53,L$1+2,FALSE)</f>
        <v>0</v>
      </c>
      <c r="M282" s="19">
        <f>VLOOKUP($D282,'Team - Wins CALC'!$C$22:$U$53,M$1+2,FALSE)</f>
        <v>0</v>
      </c>
      <c r="N282" s="19">
        <f>VLOOKUP($D282,'Team - Wins CALC'!$C$22:$U$53,N$1+2,FALSE)</f>
        <v>0</v>
      </c>
      <c r="O282" s="19">
        <f>VLOOKUP($D282,'Team - Wins CALC'!$C$22:$U$53,O$1+2,FALSE)</f>
        <v>0</v>
      </c>
      <c r="P282" s="19">
        <f>VLOOKUP($D282,'Team - Wins CALC'!$C$22:$U$53,P$1+2,FALSE)</f>
        <v>0</v>
      </c>
      <c r="Q282" s="19">
        <f>VLOOKUP($D282,'Team - Wins CALC'!$C$22:$U$53,Q$1+2,FALSE)</f>
        <v>0</v>
      </c>
      <c r="R282" s="19">
        <f>VLOOKUP($D282,'Team - Wins CALC'!$C$22:$U$53,R$1+2,FALSE)</f>
        <v>0</v>
      </c>
      <c r="S282" s="19">
        <f>VLOOKUP($D282,'Team - Wins CALC'!$C$22:$U$53,S$1+2,FALSE)</f>
        <v>0</v>
      </c>
      <c r="T282" s="19">
        <f>VLOOKUP($D282,'Team - Wins CALC'!$C$22:$U$53,T$1+2,FALSE)</f>
        <v>0</v>
      </c>
      <c r="U282" s="19">
        <f>VLOOKUP($D282,'Team - Wins CALC'!$C$22:$U$53,U$1+2,FALSE)</f>
        <v>0</v>
      </c>
      <c r="V282" s="22">
        <f t="shared" si="70"/>
        <v>2</v>
      </c>
    </row>
    <row r="283" spans="3:22" ht="12.75">
      <c r="C283" s="10"/>
      <c r="D283" s="3" t="str">
        <f>VLOOKUP(C277,'Entries - DATA'!$A$4:$S$43,16)</f>
        <v>Indianapolis COLTS</v>
      </c>
      <c r="E283" s="19">
        <f>VLOOKUP($D283,'Team - Wins CALC'!$C$22:$U$53,E$1+2,FALSE)</f>
        <v>0</v>
      </c>
      <c r="F283" s="19">
        <f>VLOOKUP($D283,'Team - Wins CALC'!$C$22:$U$53,F$1+2,FALSE)</f>
        <v>1</v>
      </c>
      <c r="G283" s="19">
        <f>VLOOKUP($D283,'Team - Wins CALC'!$C$22:$U$53,G$1+2,FALSE)</f>
        <v>0</v>
      </c>
      <c r="H283" s="19">
        <f>VLOOKUP($D283,'Team - Wins CALC'!$C$22:$U$53,H$1+2,FALSE)</f>
        <v>0</v>
      </c>
      <c r="I283" s="19">
        <f>VLOOKUP($D283,'Team - Wins CALC'!$C$22:$U$53,I$1+2,FALSE)</f>
        <v>0</v>
      </c>
      <c r="J283" s="19">
        <f>VLOOKUP($D283,'Team - Wins CALC'!$C$22:$U$53,J$1+2,FALSE)</f>
        <v>0</v>
      </c>
      <c r="K283" s="19">
        <f>VLOOKUP($D283,'Team - Wins CALC'!$C$22:$U$53,K$1+2,FALSE)</f>
        <v>0</v>
      </c>
      <c r="L283" s="19">
        <f>VLOOKUP($D283,'Team - Wins CALC'!$C$22:$U$53,L$1+2,FALSE)</f>
        <v>0</v>
      </c>
      <c r="M283" s="19">
        <f>VLOOKUP($D283,'Team - Wins CALC'!$C$22:$U$53,M$1+2,FALSE)</f>
        <v>0</v>
      </c>
      <c r="N283" s="19">
        <f>VLOOKUP($D283,'Team - Wins CALC'!$C$22:$U$53,N$1+2,FALSE)</f>
        <v>0</v>
      </c>
      <c r="O283" s="19">
        <f>VLOOKUP($D283,'Team - Wins CALC'!$C$22:$U$53,O$1+2,FALSE)</f>
        <v>0</v>
      </c>
      <c r="P283" s="19">
        <f>VLOOKUP($D283,'Team - Wins CALC'!$C$22:$U$53,P$1+2,FALSE)</f>
        <v>0</v>
      </c>
      <c r="Q283" s="19">
        <f>VLOOKUP($D283,'Team - Wins CALC'!$C$22:$U$53,Q$1+2,FALSE)</f>
        <v>0</v>
      </c>
      <c r="R283" s="19">
        <f>VLOOKUP($D283,'Team - Wins CALC'!$C$22:$U$53,R$1+2,FALSE)</f>
        <v>0</v>
      </c>
      <c r="S283" s="19">
        <f>VLOOKUP($D283,'Team - Wins CALC'!$C$22:$U$53,S$1+2,FALSE)</f>
        <v>0</v>
      </c>
      <c r="T283" s="19">
        <f>VLOOKUP($D283,'Team - Wins CALC'!$C$22:$U$53,T$1+2,FALSE)</f>
        <v>0</v>
      </c>
      <c r="U283" s="19">
        <f>VLOOKUP($D283,'Team - Wins CALC'!$C$22:$U$53,U$1+2,FALSE)</f>
        <v>0</v>
      </c>
      <c r="V283" s="22">
        <f t="shared" si="70"/>
        <v>1</v>
      </c>
    </row>
    <row r="284" spans="3:22" ht="12.75">
      <c r="C284" s="10"/>
      <c r="D284" s="3" t="str">
        <f>VLOOKUP(C277,'Entries - DATA'!$A$4:$S$43,17)</f>
        <v>San Diego CHARGERS</v>
      </c>
      <c r="E284" s="19">
        <f>VLOOKUP($D284,'Team - Wins CALC'!$C$22:$U$53,E$1+2,FALSE)</f>
        <v>0</v>
      </c>
      <c r="F284" s="19">
        <f>VLOOKUP($D284,'Team - Wins CALC'!$C$22:$U$53,F$1+2,FALSE)</f>
        <v>0</v>
      </c>
      <c r="G284" s="19">
        <f>VLOOKUP($D284,'Team - Wins CALC'!$C$22:$U$53,G$1+2,FALSE)</f>
        <v>0</v>
      </c>
      <c r="H284" s="19">
        <f>VLOOKUP($D284,'Team - Wins CALC'!$C$22:$U$53,H$1+2,FALSE)</f>
        <v>0</v>
      </c>
      <c r="I284" s="19">
        <f>VLOOKUP($D284,'Team - Wins CALC'!$C$22:$U$53,I$1+2,FALSE)</f>
        <v>0</v>
      </c>
      <c r="J284" s="19">
        <f>VLOOKUP($D284,'Team - Wins CALC'!$C$22:$U$53,J$1+2,FALSE)</f>
        <v>0</v>
      </c>
      <c r="K284" s="19">
        <f>VLOOKUP($D284,'Team - Wins CALC'!$C$22:$U$53,K$1+2,FALSE)</f>
        <v>0</v>
      </c>
      <c r="L284" s="19">
        <f>VLOOKUP($D284,'Team - Wins CALC'!$C$22:$U$53,L$1+2,FALSE)</f>
        <v>0</v>
      </c>
      <c r="M284" s="19">
        <f>VLOOKUP($D284,'Team - Wins CALC'!$C$22:$U$53,M$1+2,FALSE)</f>
        <v>0</v>
      </c>
      <c r="N284" s="19">
        <f>VLOOKUP($D284,'Team - Wins CALC'!$C$22:$U$53,N$1+2,FALSE)</f>
        <v>0</v>
      </c>
      <c r="O284" s="19">
        <f>VLOOKUP($D284,'Team - Wins CALC'!$C$22:$U$53,O$1+2,FALSE)</f>
        <v>0</v>
      </c>
      <c r="P284" s="19">
        <f>VLOOKUP($D284,'Team - Wins CALC'!$C$22:$U$53,P$1+2,FALSE)</f>
        <v>0</v>
      </c>
      <c r="Q284" s="19">
        <f>VLOOKUP($D284,'Team - Wins CALC'!$C$22:$U$53,Q$1+2,FALSE)</f>
        <v>0</v>
      </c>
      <c r="R284" s="19">
        <f>VLOOKUP($D284,'Team - Wins CALC'!$C$22:$U$53,R$1+2,FALSE)</f>
        <v>0</v>
      </c>
      <c r="S284" s="19">
        <f>VLOOKUP($D284,'Team - Wins CALC'!$C$22:$U$53,S$1+2,FALSE)</f>
        <v>0</v>
      </c>
      <c r="T284" s="19">
        <f>VLOOKUP($D284,'Team - Wins CALC'!$C$22:$U$53,T$1+2,FALSE)</f>
        <v>0</v>
      </c>
      <c r="U284" s="19">
        <f>VLOOKUP($D284,'Team - Wins CALC'!$C$22:$U$53,U$1+2,FALSE)</f>
        <v>0</v>
      </c>
      <c r="V284" s="22">
        <f t="shared" si="70"/>
        <v>0</v>
      </c>
    </row>
    <row r="285" spans="3:22" ht="13.5" thickBot="1">
      <c r="C285" s="11"/>
      <c r="D285" s="3" t="str">
        <f>VLOOKUP(C277,'Entries - DATA'!$A$4:$S$43,18)</f>
        <v>Pittsburgh STEELERS</v>
      </c>
      <c r="E285" s="19">
        <f>VLOOKUP($D285,'Team - Wins CALC'!$C$22:$U$53,E$1+2,FALSE)</f>
        <v>1</v>
      </c>
      <c r="F285" s="19">
        <f>VLOOKUP($D285,'Team - Wins CALC'!$C$22:$U$53,F$1+2,FALSE)</f>
        <v>1</v>
      </c>
      <c r="G285" s="19">
        <f>VLOOKUP($D285,'Team - Wins CALC'!$C$22:$U$53,G$1+2,FALSE)</f>
        <v>0</v>
      </c>
      <c r="H285" s="19">
        <f>VLOOKUP($D285,'Team - Wins CALC'!$C$22:$U$53,H$1+2,FALSE)</f>
        <v>0</v>
      </c>
      <c r="I285" s="19">
        <f>VLOOKUP($D285,'Team - Wins CALC'!$C$22:$U$53,I$1+2,FALSE)</f>
        <v>0</v>
      </c>
      <c r="J285" s="19">
        <f>VLOOKUP($D285,'Team - Wins CALC'!$C$22:$U$53,J$1+2,FALSE)</f>
        <v>0</v>
      </c>
      <c r="K285" s="19">
        <f>VLOOKUP($D285,'Team - Wins CALC'!$C$22:$U$53,K$1+2,FALSE)</f>
        <v>0</v>
      </c>
      <c r="L285" s="19">
        <f>VLOOKUP($D285,'Team - Wins CALC'!$C$22:$U$53,L$1+2,FALSE)</f>
        <v>0</v>
      </c>
      <c r="M285" s="19">
        <f>VLOOKUP($D285,'Team - Wins CALC'!$C$22:$U$53,M$1+2,FALSE)</f>
        <v>0</v>
      </c>
      <c r="N285" s="19">
        <f>VLOOKUP($D285,'Team - Wins CALC'!$C$22:$U$53,N$1+2,FALSE)</f>
        <v>0</v>
      </c>
      <c r="O285" s="19">
        <f>VLOOKUP($D285,'Team - Wins CALC'!$C$22:$U$53,O$1+2,FALSE)</f>
        <v>0</v>
      </c>
      <c r="P285" s="19">
        <f>VLOOKUP($D285,'Team - Wins CALC'!$C$22:$U$53,P$1+2,FALSE)</f>
        <v>0</v>
      </c>
      <c r="Q285" s="19">
        <f>VLOOKUP($D285,'Team - Wins CALC'!$C$22:$U$53,Q$1+2,FALSE)</f>
        <v>0</v>
      </c>
      <c r="R285" s="19">
        <f>VLOOKUP($D285,'Team - Wins CALC'!$C$22:$U$53,R$1+2,FALSE)</f>
        <v>0</v>
      </c>
      <c r="S285" s="19">
        <f>VLOOKUP($D285,'Team - Wins CALC'!$C$22:$U$53,S$1+2,FALSE)</f>
        <v>0</v>
      </c>
      <c r="T285" s="19">
        <f>VLOOKUP($D285,'Team - Wins CALC'!$C$22:$U$53,T$1+2,FALSE)</f>
        <v>0</v>
      </c>
      <c r="U285" s="19">
        <f>VLOOKUP($D285,'Team - Wins CALC'!$C$22:$U$53,U$1+2,FALSE)</f>
        <v>0</v>
      </c>
      <c r="V285" s="23">
        <f t="shared" si="70"/>
        <v>2</v>
      </c>
    </row>
    <row r="286" spans="3:41" ht="13.5" thickBot="1">
      <c r="C286" s="17"/>
      <c r="D286" s="18" t="s">
        <v>86</v>
      </c>
      <c r="E286" s="16">
        <f>SUM(E278:E285)</f>
        <v>4</v>
      </c>
      <c r="F286" s="13">
        <f aca="true" t="shared" si="71" ref="F286:U286">SUM(F278:F285)</f>
        <v>6</v>
      </c>
      <c r="G286" s="13">
        <f t="shared" si="71"/>
        <v>0</v>
      </c>
      <c r="H286" s="13">
        <f t="shared" si="71"/>
        <v>0</v>
      </c>
      <c r="I286" s="13">
        <f t="shared" si="71"/>
        <v>0</v>
      </c>
      <c r="J286" s="13">
        <f t="shared" si="71"/>
        <v>0</v>
      </c>
      <c r="K286" s="13">
        <f t="shared" si="71"/>
        <v>0</v>
      </c>
      <c r="L286" s="13">
        <f t="shared" si="71"/>
        <v>0</v>
      </c>
      <c r="M286" s="13">
        <f t="shared" si="71"/>
        <v>0</v>
      </c>
      <c r="N286" s="13">
        <f t="shared" si="71"/>
        <v>0</v>
      </c>
      <c r="O286" s="13">
        <f t="shared" si="71"/>
        <v>0</v>
      </c>
      <c r="P286" s="13">
        <f t="shared" si="71"/>
        <v>0</v>
      </c>
      <c r="Q286" s="13">
        <f t="shared" si="71"/>
        <v>0</v>
      </c>
      <c r="R286" s="13">
        <f t="shared" si="71"/>
        <v>0</v>
      </c>
      <c r="S286" s="13">
        <f t="shared" si="71"/>
        <v>0</v>
      </c>
      <c r="T286" s="13">
        <f t="shared" si="71"/>
        <v>0</v>
      </c>
      <c r="U286" s="14">
        <f t="shared" si="71"/>
        <v>0</v>
      </c>
      <c r="V286" s="24">
        <f t="shared" si="70"/>
        <v>10</v>
      </c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3:41" s="20" customFormat="1" ht="22.5" customHeight="1">
      <c r="C287" s="34" t="s">
        <v>87</v>
      </c>
      <c r="D287" s="31" t="str">
        <f>VLOOKUP(C277,'Entries - DATA'!$A$4:$S$43,19)</f>
        <v>Jacksonville JAGUARS</v>
      </c>
      <c r="E287" s="35">
        <f>VLOOKUP($D287,'Team - Wins CALC'!$C$22:$U$53,E$1+2,FALSE)</f>
        <v>0</v>
      </c>
      <c r="F287" s="35">
        <f>VLOOKUP($D287,'Team - Wins CALC'!$C$22:$U$53,F$1+2,FALSE)</f>
        <v>0</v>
      </c>
      <c r="G287" s="35">
        <f>VLOOKUP($D287,'Team - Wins CALC'!$C$22:$U$53,G$1+2,FALSE)</f>
        <v>0</v>
      </c>
      <c r="H287" s="35">
        <f>VLOOKUP($D287,'Team - Wins CALC'!$C$22:$U$53,H$1+2,FALSE)</f>
        <v>0</v>
      </c>
      <c r="I287" s="35">
        <f>VLOOKUP($D287,'Team - Wins CALC'!$C$22:$U$53,I$1+2,FALSE)</f>
        <v>0</v>
      </c>
      <c r="J287" s="35">
        <f>VLOOKUP($D287,'Team - Wins CALC'!$C$22:$U$53,J$1+2,FALSE)</f>
        <v>0</v>
      </c>
      <c r="K287" s="35">
        <f>VLOOKUP($D287,'Team - Wins CALC'!$C$22:$U$53,K$1+2,FALSE)</f>
        <v>0</v>
      </c>
      <c r="L287" s="35">
        <f>VLOOKUP($D287,'Team - Wins CALC'!$C$22:$U$53,L$1+2,FALSE)</f>
        <v>0</v>
      </c>
      <c r="M287" s="35">
        <f>VLOOKUP($D287,'Team - Wins CALC'!$C$22:$U$53,M$1+2,FALSE)</f>
        <v>0</v>
      </c>
      <c r="N287" s="35">
        <f>VLOOKUP($D287,'Team - Wins CALC'!$C$22:$U$53,N$1+2,FALSE)</f>
        <v>0</v>
      </c>
      <c r="O287" s="35">
        <f>VLOOKUP($D287,'Team - Wins CALC'!$C$22:$U$53,O$1+2,FALSE)</f>
        <v>0</v>
      </c>
      <c r="P287" s="35">
        <f>VLOOKUP($D287,'Team - Wins CALC'!$C$22:$U$53,P$1+2,FALSE)</f>
        <v>0</v>
      </c>
      <c r="Q287" s="35">
        <f>VLOOKUP($D287,'Team - Wins CALC'!$C$22:$U$53,Q$1+2,FALSE)</f>
        <v>0</v>
      </c>
      <c r="R287" s="35">
        <f>VLOOKUP($D287,'Team - Wins CALC'!$C$22:$U$53,R$1+2,FALSE)</f>
        <v>0</v>
      </c>
      <c r="S287" s="35">
        <f>VLOOKUP($D287,'Team - Wins CALC'!$C$22:$U$53,S$1+2,FALSE)</f>
        <v>0</v>
      </c>
      <c r="T287" s="35">
        <f>VLOOKUP($D287,'Team - Wins CALC'!$C$22:$U$53,T$1+2,FALSE)</f>
        <v>0</v>
      </c>
      <c r="U287" s="35">
        <f>VLOOKUP($D287,'Team - Wins CALC'!$C$22:$U$53,U$1+2,FALSE)</f>
        <v>0</v>
      </c>
      <c r="V287" s="25">
        <f>SUM(E287:U287)</f>
        <v>0</v>
      </c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24:41" ht="12.75">
      <c r="X288" s="1">
        <v>1</v>
      </c>
      <c r="Y288" s="1">
        <v>2</v>
      </c>
      <c r="Z288" s="1">
        <v>3</v>
      </c>
      <c r="AA288" s="1">
        <v>4</v>
      </c>
      <c r="AB288" s="1">
        <v>5</v>
      </c>
      <c r="AC288" s="1">
        <v>6</v>
      </c>
      <c r="AD288" s="1">
        <v>7</v>
      </c>
      <c r="AE288" s="1">
        <v>8</v>
      </c>
      <c r="AF288" s="1">
        <v>9</v>
      </c>
      <c r="AG288" s="1">
        <v>10</v>
      </c>
      <c r="AH288" s="1">
        <v>11</v>
      </c>
      <c r="AI288" s="1">
        <v>12</v>
      </c>
      <c r="AJ288" s="1">
        <v>13</v>
      </c>
      <c r="AK288" s="1">
        <v>14</v>
      </c>
      <c r="AL288" s="1">
        <v>15</v>
      </c>
      <c r="AM288" s="1">
        <v>16</v>
      </c>
      <c r="AN288" s="1">
        <v>17</v>
      </c>
      <c r="AO288" s="15" t="s">
        <v>92</v>
      </c>
    </row>
    <row r="289" spans="3:41" ht="13.5" thickBot="1">
      <c r="C289" t="str">
        <f ca="1">INDIRECT("'Entries - DATA'!"&amp;"A"&amp;A290+3)</f>
        <v>Nape</v>
      </c>
      <c r="E289" s="1">
        <v>1</v>
      </c>
      <c r="F289" s="1">
        <v>2</v>
      </c>
      <c r="G289" s="1">
        <v>3</v>
      </c>
      <c r="H289" s="1">
        <v>4</v>
      </c>
      <c r="I289" s="1">
        <v>5</v>
      </c>
      <c r="J289" s="1">
        <v>6</v>
      </c>
      <c r="K289" s="1">
        <v>7</v>
      </c>
      <c r="L289" s="1">
        <v>8</v>
      </c>
      <c r="M289" s="1">
        <v>9</v>
      </c>
      <c r="N289" s="1">
        <v>10</v>
      </c>
      <c r="O289" s="1">
        <v>11</v>
      </c>
      <c r="P289" s="1">
        <v>12</v>
      </c>
      <c r="Q289" s="1">
        <v>13</v>
      </c>
      <c r="R289" s="1">
        <v>14</v>
      </c>
      <c r="S289" s="1">
        <v>15</v>
      </c>
      <c r="T289" s="1">
        <v>16</v>
      </c>
      <c r="U289" s="1">
        <v>17</v>
      </c>
      <c r="V289" s="20" t="s">
        <v>88</v>
      </c>
      <c r="X289">
        <f aca="true" t="shared" si="72" ref="X289:AN289">+E298</f>
        <v>5</v>
      </c>
      <c r="Y289">
        <f t="shared" si="72"/>
        <v>5</v>
      </c>
      <c r="Z289">
        <f t="shared" si="72"/>
        <v>0</v>
      </c>
      <c r="AA289">
        <f t="shared" si="72"/>
        <v>0</v>
      </c>
      <c r="AB289">
        <f t="shared" si="72"/>
        <v>0</v>
      </c>
      <c r="AC289">
        <f t="shared" si="72"/>
        <v>0</v>
      </c>
      <c r="AD289">
        <f t="shared" si="72"/>
        <v>0</v>
      </c>
      <c r="AE289">
        <f t="shared" si="72"/>
        <v>0</v>
      </c>
      <c r="AF289">
        <f t="shared" si="72"/>
        <v>0</v>
      </c>
      <c r="AG289">
        <f t="shared" si="72"/>
        <v>0</v>
      </c>
      <c r="AH289">
        <f t="shared" si="72"/>
        <v>0</v>
      </c>
      <c r="AI289">
        <f t="shared" si="72"/>
        <v>0</v>
      </c>
      <c r="AJ289">
        <f t="shared" si="72"/>
        <v>0</v>
      </c>
      <c r="AK289">
        <f t="shared" si="72"/>
        <v>0</v>
      </c>
      <c r="AL289">
        <f t="shared" si="72"/>
        <v>0</v>
      </c>
      <c r="AM289">
        <f t="shared" si="72"/>
        <v>0</v>
      </c>
      <c r="AN289">
        <f t="shared" si="72"/>
        <v>0</v>
      </c>
      <c r="AO289">
        <f>+V299</f>
        <v>1</v>
      </c>
    </row>
    <row r="290" spans="1:22" ht="12.75">
      <c r="A290">
        <f>+SUM(A277:A289)+1</f>
        <v>25</v>
      </c>
      <c r="C290" s="9" t="s">
        <v>4</v>
      </c>
      <c r="D290" s="3" t="str">
        <f>VLOOKUP(C289,'Entries - DATA'!$A$4:$S$43,11)</f>
        <v>Dallas COWBOYS</v>
      </c>
      <c r="E290" s="19">
        <f>VLOOKUP($D290,'Team - Wins CALC'!$C$22:$U$53,E$1+2,FALSE)</f>
        <v>1</v>
      </c>
      <c r="F290" s="19">
        <f>VLOOKUP($D290,'Team - Wins CALC'!$C$22:$U$53,F$1+2,FALSE)</f>
        <v>1</v>
      </c>
      <c r="G290" s="19">
        <f>VLOOKUP($D290,'Team - Wins CALC'!$C$22:$U$53,G$1+2,FALSE)</f>
        <v>0</v>
      </c>
      <c r="H290" s="19">
        <f>VLOOKUP($D290,'Team - Wins CALC'!$C$22:$U$53,H$1+2,FALSE)</f>
        <v>0</v>
      </c>
      <c r="I290" s="19">
        <f>VLOOKUP($D290,'Team - Wins CALC'!$C$22:$U$53,I$1+2,FALSE)</f>
        <v>0</v>
      </c>
      <c r="J290" s="19">
        <f>VLOOKUP($D290,'Team - Wins CALC'!$C$22:$U$53,J$1+2,FALSE)</f>
        <v>0</v>
      </c>
      <c r="K290" s="19">
        <f>VLOOKUP($D290,'Team - Wins CALC'!$C$22:$U$53,K$1+2,FALSE)</f>
        <v>0</v>
      </c>
      <c r="L290" s="19">
        <f>VLOOKUP($D290,'Team - Wins CALC'!$C$22:$U$53,L$1+2,FALSE)</f>
        <v>0</v>
      </c>
      <c r="M290" s="19">
        <f>VLOOKUP($D290,'Team - Wins CALC'!$C$22:$U$53,M$1+2,FALSE)</f>
        <v>0</v>
      </c>
      <c r="N290" s="19">
        <f>VLOOKUP($D290,'Team - Wins CALC'!$C$22:$U$53,N$1+2,FALSE)</f>
        <v>0</v>
      </c>
      <c r="O290" s="19">
        <f>VLOOKUP($D290,'Team - Wins CALC'!$C$22:$U$53,O$1+2,FALSE)</f>
        <v>0</v>
      </c>
      <c r="P290" s="19">
        <f>VLOOKUP($D290,'Team - Wins CALC'!$C$22:$U$53,P$1+2,FALSE)</f>
        <v>0</v>
      </c>
      <c r="Q290" s="19">
        <f>VLOOKUP($D290,'Team - Wins CALC'!$C$22:$U$53,Q$1+2,FALSE)</f>
        <v>0</v>
      </c>
      <c r="R290" s="19">
        <f>VLOOKUP($D290,'Team - Wins CALC'!$C$22:$U$53,R$1+2,FALSE)</f>
        <v>0</v>
      </c>
      <c r="S290" s="19">
        <f>VLOOKUP($D290,'Team - Wins CALC'!$C$22:$U$53,S$1+2,FALSE)</f>
        <v>0</v>
      </c>
      <c r="T290" s="19">
        <f>VLOOKUP($D290,'Team - Wins CALC'!$C$22:$U$53,T$1+2,FALSE)</f>
        <v>0</v>
      </c>
      <c r="U290" s="19">
        <f>VLOOKUP($D290,'Team - Wins CALC'!$C$22:$U$53,U$1+2,FALSE)</f>
        <v>0</v>
      </c>
      <c r="V290" s="21">
        <f>SUM(E290:U290)</f>
        <v>2</v>
      </c>
    </row>
    <row r="291" spans="3:22" ht="12.75">
      <c r="C291" s="10"/>
      <c r="D291" s="3" t="str">
        <f>VLOOKUP(C289,'Entries - DATA'!$A$4:$S$43,12)</f>
        <v>Carolina PANTHERS</v>
      </c>
      <c r="E291" s="19">
        <f>VLOOKUP($D291,'Team - Wins CALC'!$C$22:$U$53,E$1+2,FALSE)</f>
        <v>1</v>
      </c>
      <c r="F291" s="19">
        <f>VLOOKUP($D291,'Team - Wins CALC'!$C$22:$U$53,F$1+2,FALSE)</f>
        <v>1</v>
      </c>
      <c r="G291" s="19">
        <f>VLOOKUP($D291,'Team - Wins CALC'!$C$22:$U$53,G$1+2,FALSE)</f>
        <v>0</v>
      </c>
      <c r="H291" s="19">
        <f>VLOOKUP($D291,'Team - Wins CALC'!$C$22:$U$53,H$1+2,FALSE)</f>
        <v>0</v>
      </c>
      <c r="I291" s="19">
        <f>VLOOKUP($D291,'Team - Wins CALC'!$C$22:$U$53,I$1+2,FALSE)</f>
        <v>0</v>
      </c>
      <c r="J291" s="19">
        <f>VLOOKUP($D291,'Team - Wins CALC'!$C$22:$U$53,J$1+2,FALSE)</f>
        <v>0</v>
      </c>
      <c r="K291" s="19">
        <f>VLOOKUP($D291,'Team - Wins CALC'!$C$22:$U$53,K$1+2,FALSE)</f>
        <v>0</v>
      </c>
      <c r="L291" s="19">
        <f>VLOOKUP($D291,'Team - Wins CALC'!$C$22:$U$53,L$1+2,FALSE)</f>
        <v>0</v>
      </c>
      <c r="M291" s="19">
        <f>VLOOKUP($D291,'Team - Wins CALC'!$C$22:$U$53,M$1+2,FALSE)</f>
        <v>0</v>
      </c>
      <c r="N291" s="19">
        <f>VLOOKUP($D291,'Team - Wins CALC'!$C$22:$U$53,N$1+2,FALSE)</f>
        <v>0</v>
      </c>
      <c r="O291" s="19">
        <f>VLOOKUP($D291,'Team - Wins CALC'!$C$22:$U$53,O$1+2,FALSE)</f>
        <v>0</v>
      </c>
      <c r="P291" s="19">
        <f>VLOOKUP($D291,'Team - Wins CALC'!$C$22:$U$53,P$1+2,FALSE)</f>
        <v>0</v>
      </c>
      <c r="Q291" s="19">
        <f>VLOOKUP($D291,'Team - Wins CALC'!$C$22:$U$53,Q$1+2,FALSE)</f>
        <v>0</v>
      </c>
      <c r="R291" s="19">
        <f>VLOOKUP($D291,'Team - Wins CALC'!$C$22:$U$53,R$1+2,FALSE)</f>
        <v>0</v>
      </c>
      <c r="S291" s="19">
        <f>VLOOKUP($D291,'Team - Wins CALC'!$C$22:$U$53,S$1+2,FALSE)</f>
        <v>0</v>
      </c>
      <c r="T291" s="19">
        <f>VLOOKUP($D291,'Team - Wins CALC'!$C$22:$U$53,T$1+2,FALSE)</f>
        <v>0</v>
      </c>
      <c r="U291" s="19">
        <f>VLOOKUP($D291,'Team - Wins CALC'!$C$22:$U$53,U$1+2,FALSE)</f>
        <v>0</v>
      </c>
      <c r="V291" s="22">
        <f aca="true" t="shared" si="73" ref="V291:V298">SUM(E291:U291)</f>
        <v>2</v>
      </c>
    </row>
    <row r="292" spans="1:22" ht="12.75">
      <c r="A292" s="15"/>
      <c r="C292" s="10"/>
      <c r="D292" s="3" t="str">
        <f>VLOOKUP(C289,'Entries - DATA'!$A$4:$S$43,13)</f>
        <v>Philadelphia EAGLES</v>
      </c>
      <c r="E292" s="19">
        <f>VLOOKUP($D292,'Team - Wins CALC'!$C$22:$U$53,E$1+2,FALSE)</f>
        <v>1</v>
      </c>
      <c r="F292" s="19">
        <f>VLOOKUP($D292,'Team - Wins CALC'!$C$22:$U$53,F$1+2,FALSE)</f>
        <v>0</v>
      </c>
      <c r="G292" s="19">
        <f>VLOOKUP($D292,'Team - Wins CALC'!$C$22:$U$53,G$1+2,FALSE)</f>
        <v>0</v>
      </c>
      <c r="H292" s="19">
        <f>VLOOKUP($D292,'Team - Wins CALC'!$C$22:$U$53,H$1+2,FALSE)</f>
        <v>0</v>
      </c>
      <c r="I292" s="19">
        <f>VLOOKUP($D292,'Team - Wins CALC'!$C$22:$U$53,I$1+2,FALSE)</f>
        <v>0</v>
      </c>
      <c r="J292" s="19">
        <f>VLOOKUP($D292,'Team - Wins CALC'!$C$22:$U$53,J$1+2,FALSE)</f>
        <v>0</v>
      </c>
      <c r="K292" s="19">
        <f>VLOOKUP($D292,'Team - Wins CALC'!$C$22:$U$53,K$1+2,FALSE)</f>
        <v>0</v>
      </c>
      <c r="L292" s="19">
        <f>VLOOKUP($D292,'Team - Wins CALC'!$C$22:$U$53,L$1+2,FALSE)</f>
        <v>0</v>
      </c>
      <c r="M292" s="19">
        <f>VLOOKUP($D292,'Team - Wins CALC'!$C$22:$U$53,M$1+2,FALSE)</f>
        <v>0</v>
      </c>
      <c r="N292" s="19">
        <f>VLOOKUP($D292,'Team - Wins CALC'!$C$22:$U$53,N$1+2,FALSE)</f>
        <v>0</v>
      </c>
      <c r="O292" s="19">
        <f>VLOOKUP($D292,'Team - Wins CALC'!$C$22:$U$53,O$1+2,FALSE)</f>
        <v>0</v>
      </c>
      <c r="P292" s="19">
        <f>VLOOKUP($D292,'Team - Wins CALC'!$C$22:$U$53,P$1+2,FALSE)</f>
        <v>0</v>
      </c>
      <c r="Q292" s="19">
        <f>VLOOKUP($D292,'Team - Wins CALC'!$C$22:$U$53,Q$1+2,FALSE)</f>
        <v>0</v>
      </c>
      <c r="R292" s="19">
        <f>VLOOKUP($D292,'Team - Wins CALC'!$C$22:$U$53,R$1+2,FALSE)</f>
        <v>0</v>
      </c>
      <c r="S292" s="19">
        <f>VLOOKUP($D292,'Team - Wins CALC'!$C$22:$U$53,S$1+2,FALSE)</f>
        <v>0</v>
      </c>
      <c r="T292" s="19">
        <f>VLOOKUP($D292,'Team - Wins CALC'!$C$22:$U$53,T$1+2,FALSE)</f>
        <v>0</v>
      </c>
      <c r="U292" s="19">
        <f>VLOOKUP($D292,'Team - Wins CALC'!$C$22:$U$53,U$1+2,FALSE)</f>
        <v>0</v>
      </c>
      <c r="V292" s="22">
        <f t="shared" si="73"/>
        <v>1</v>
      </c>
    </row>
    <row r="293" spans="3:22" ht="12.75">
      <c r="C293" s="11"/>
      <c r="D293" s="3" t="str">
        <f>VLOOKUP(C289,'Entries - DATA'!$A$4:$S$43,14)</f>
        <v>Seattle SEAHAWKS</v>
      </c>
      <c r="E293" s="19">
        <f>VLOOKUP($D293,'Team - Wins CALC'!$C$22:$U$53,E$1+2,FALSE)</f>
        <v>0</v>
      </c>
      <c r="F293" s="19">
        <f>VLOOKUP($D293,'Team - Wins CALC'!$C$22:$U$53,F$1+2,FALSE)</f>
        <v>0</v>
      </c>
      <c r="G293" s="19">
        <f>VLOOKUP($D293,'Team - Wins CALC'!$C$22:$U$53,G$1+2,FALSE)</f>
        <v>0</v>
      </c>
      <c r="H293" s="19">
        <f>VLOOKUP($D293,'Team - Wins CALC'!$C$22:$U$53,H$1+2,FALSE)</f>
        <v>0</v>
      </c>
      <c r="I293" s="19">
        <f>VLOOKUP($D293,'Team - Wins CALC'!$C$22:$U$53,I$1+2,FALSE)</f>
        <v>0</v>
      </c>
      <c r="J293" s="19">
        <f>VLOOKUP($D293,'Team - Wins CALC'!$C$22:$U$53,J$1+2,FALSE)</f>
        <v>0</v>
      </c>
      <c r="K293" s="19">
        <f>VLOOKUP($D293,'Team - Wins CALC'!$C$22:$U$53,K$1+2,FALSE)</f>
        <v>0</v>
      </c>
      <c r="L293" s="19">
        <f>VLOOKUP($D293,'Team - Wins CALC'!$C$22:$U$53,L$1+2,FALSE)</f>
        <v>0</v>
      </c>
      <c r="M293" s="19">
        <f>VLOOKUP($D293,'Team - Wins CALC'!$C$22:$U$53,M$1+2,FALSE)</f>
        <v>0</v>
      </c>
      <c r="N293" s="19">
        <f>VLOOKUP($D293,'Team - Wins CALC'!$C$22:$U$53,N$1+2,FALSE)</f>
        <v>0</v>
      </c>
      <c r="O293" s="19">
        <f>VLOOKUP($D293,'Team - Wins CALC'!$C$22:$U$53,O$1+2,FALSE)</f>
        <v>0</v>
      </c>
      <c r="P293" s="19">
        <f>VLOOKUP($D293,'Team - Wins CALC'!$C$22:$U$53,P$1+2,FALSE)</f>
        <v>0</v>
      </c>
      <c r="Q293" s="19">
        <f>VLOOKUP($D293,'Team - Wins CALC'!$C$22:$U$53,Q$1+2,FALSE)</f>
        <v>0</v>
      </c>
      <c r="R293" s="19">
        <f>VLOOKUP($D293,'Team - Wins CALC'!$C$22:$U$53,R$1+2,FALSE)</f>
        <v>0</v>
      </c>
      <c r="S293" s="19">
        <f>VLOOKUP($D293,'Team - Wins CALC'!$C$22:$U$53,S$1+2,FALSE)</f>
        <v>0</v>
      </c>
      <c r="T293" s="19">
        <f>VLOOKUP($D293,'Team - Wins CALC'!$C$22:$U$53,T$1+2,FALSE)</f>
        <v>0</v>
      </c>
      <c r="U293" s="19">
        <f>VLOOKUP($D293,'Team - Wins CALC'!$C$22:$U$53,U$1+2,FALSE)</f>
        <v>0</v>
      </c>
      <c r="V293" s="22">
        <f t="shared" si="73"/>
        <v>0</v>
      </c>
    </row>
    <row r="294" spans="3:22" ht="12.75">
      <c r="C294" s="9" t="s">
        <v>6</v>
      </c>
      <c r="D294" s="3" t="str">
        <f>VLOOKUP(C289,'Entries - DATA'!$A$4:$S$43,15)</f>
        <v>San Diego CHARGERS</v>
      </c>
      <c r="E294" s="19">
        <f>VLOOKUP($D294,'Team - Wins CALC'!$C$22:$U$53,E$1+2,FALSE)</f>
        <v>0</v>
      </c>
      <c r="F294" s="19">
        <f>VLOOKUP($D294,'Team - Wins CALC'!$C$22:$U$53,F$1+2,FALSE)</f>
        <v>0</v>
      </c>
      <c r="G294" s="19">
        <f>VLOOKUP($D294,'Team - Wins CALC'!$C$22:$U$53,G$1+2,FALSE)</f>
        <v>0</v>
      </c>
      <c r="H294" s="19">
        <f>VLOOKUP($D294,'Team - Wins CALC'!$C$22:$U$53,H$1+2,FALSE)</f>
        <v>0</v>
      </c>
      <c r="I294" s="19">
        <f>VLOOKUP($D294,'Team - Wins CALC'!$C$22:$U$53,I$1+2,FALSE)</f>
        <v>0</v>
      </c>
      <c r="J294" s="19">
        <f>VLOOKUP($D294,'Team - Wins CALC'!$C$22:$U$53,J$1+2,FALSE)</f>
        <v>0</v>
      </c>
      <c r="K294" s="19">
        <f>VLOOKUP($D294,'Team - Wins CALC'!$C$22:$U$53,K$1+2,FALSE)</f>
        <v>0</v>
      </c>
      <c r="L294" s="19">
        <f>VLOOKUP($D294,'Team - Wins CALC'!$C$22:$U$53,L$1+2,FALSE)</f>
        <v>0</v>
      </c>
      <c r="M294" s="19">
        <f>VLOOKUP($D294,'Team - Wins CALC'!$C$22:$U$53,M$1+2,FALSE)</f>
        <v>0</v>
      </c>
      <c r="N294" s="19">
        <f>VLOOKUP($D294,'Team - Wins CALC'!$C$22:$U$53,N$1+2,FALSE)</f>
        <v>0</v>
      </c>
      <c r="O294" s="19">
        <f>VLOOKUP($D294,'Team - Wins CALC'!$C$22:$U$53,O$1+2,FALSE)</f>
        <v>0</v>
      </c>
      <c r="P294" s="19">
        <f>VLOOKUP($D294,'Team - Wins CALC'!$C$22:$U$53,P$1+2,FALSE)</f>
        <v>0</v>
      </c>
      <c r="Q294" s="19">
        <f>VLOOKUP($D294,'Team - Wins CALC'!$C$22:$U$53,Q$1+2,FALSE)</f>
        <v>0</v>
      </c>
      <c r="R294" s="19">
        <f>VLOOKUP($D294,'Team - Wins CALC'!$C$22:$U$53,R$1+2,FALSE)</f>
        <v>0</v>
      </c>
      <c r="S294" s="19">
        <f>VLOOKUP($D294,'Team - Wins CALC'!$C$22:$U$53,S$1+2,FALSE)</f>
        <v>0</v>
      </c>
      <c r="T294" s="19">
        <f>VLOOKUP($D294,'Team - Wins CALC'!$C$22:$U$53,T$1+2,FALSE)</f>
        <v>0</v>
      </c>
      <c r="U294" s="19">
        <f>VLOOKUP($D294,'Team - Wins CALC'!$C$22:$U$53,U$1+2,FALSE)</f>
        <v>0</v>
      </c>
      <c r="V294" s="22">
        <f t="shared" si="73"/>
        <v>0</v>
      </c>
    </row>
    <row r="295" spans="3:22" ht="12.75">
      <c r="C295" s="10"/>
      <c r="D295" s="3" t="str">
        <f>VLOOKUP(C289,'Entries - DATA'!$A$4:$S$43,16)</f>
        <v>New England PATRIOTS</v>
      </c>
      <c r="E295" s="19">
        <f>VLOOKUP($D295,'Team - Wins CALC'!$C$22:$U$53,E$1+2,FALSE)</f>
        <v>1</v>
      </c>
      <c r="F295" s="19">
        <f>VLOOKUP($D295,'Team - Wins CALC'!$C$22:$U$53,F$1+2,FALSE)</f>
        <v>1</v>
      </c>
      <c r="G295" s="19">
        <f>VLOOKUP($D295,'Team - Wins CALC'!$C$22:$U$53,G$1+2,FALSE)</f>
        <v>0</v>
      </c>
      <c r="H295" s="19">
        <f>VLOOKUP($D295,'Team - Wins CALC'!$C$22:$U$53,H$1+2,FALSE)</f>
        <v>0</v>
      </c>
      <c r="I295" s="19">
        <f>VLOOKUP($D295,'Team - Wins CALC'!$C$22:$U$53,I$1+2,FALSE)</f>
        <v>0</v>
      </c>
      <c r="J295" s="19">
        <f>VLOOKUP($D295,'Team - Wins CALC'!$C$22:$U$53,J$1+2,FALSE)</f>
        <v>0</v>
      </c>
      <c r="K295" s="19">
        <f>VLOOKUP($D295,'Team - Wins CALC'!$C$22:$U$53,K$1+2,FALSE)</f>
        <v>0</v>
      </c>
      <c r="L295" s="19">
        <f>VLOOKUP($D295,'Team - Wins CALC'!$C$22:$U$53,L$1+2,FALSE)</f>
        <v>0</v>
      </c>
      <c r="M295" s="19">
        <f>VLOOKUP($D295,'Team - Wins CALC'!$C$22:$U$53,M$1+2,FALSE)</f>
        <v>0</v>
      </c>
      <c r="N295" s="19">
        <f>VLOOKUP($D295,'Team - Wins CALC'!$C$22:$U$53,N$1+2,FALSE)</f>
        <v>0</v>
      </c>
      <c r="O295" s="19">
        <f>VLOOKUP($D295,'Team - Wins CALC'!$C$22:$U$53,O$1+2,FALSE)</f>
        <v>0</v>
      </c>
      <c r="P295" s="19">
        <f>VLOOKUP($D295,'Team - Wins CALC'!$C$22:$U$53,P$1+2,FALSE)</f>
        <v>0</v>
      </c>
      <c r="Q295" s="19">
        <f>VLOOKUP($D295,'Team - Wins CALC'!$C$22:$U$53,Q$1+2,FALSE)</f>
        <v>0</v>
      </c>
      <c r="R295" s="19">
        <f>VLOOKUP($D295,'Team - Wins CALC'!$C$22:$U$53,R$1+2,FALSE)</f>
        <v>0</v>
      </c>
      <c r="S295" s="19">
        <f>VLOOKUP($D295,'Team - Wins CALC'!$C$22:$U$53,S$1+2,FALSE)</f>
        <v>0</v>
      </c>
      <c r="T295" s="19">
        <f>VLOOKUP($D295,'Team - Wins CALC'!$C$22:$U$53,T$1+2,FALSE)</f>
        <v>0</v>
      </c>
      <c r="U295" s="19">
        <f>VLOOKUP($D295,'Team - Wins CALC'!$C$22:$U$53,U$1+2,FALSE)</f>
        <v>0</v>
      </c>
      <c r="V295" s="22">
        <f t="shared" si="73"/>
        <v>2</v>
      </c>
    </row>
    <row r="296" spans="3:22" ht="12.75">
      <c r="C296" s="10"/>
      <c r="D296" s="3" t="str">
        <f>VLOOKUP(C289,'Entries - DATA'!$A$4:$S$43,17)</f>
        <v>Indianapolis COLTS</v>
      </c>
      <c r="E296" s="19">
        <f>VLOOKUP($D296,'Team - Wins CALC'!$C$22:$U$53,E$1+2,FALSE)</f>
        <v>0</v>
      </c>
      <c r="F296" s="19">
        <f>VLOOKUP($D296,'Team - Wins CALC'!$C$22:$U$53,F$1+2,FALSE)</f>
        <v>1</v>
      </c>
      <c r="G296" s="19">
        <f>VLOOKUP($D296,'Team - Wins CALC'!$C$22:$U$53,G$1+2,FALSE)</f>
        <v>0</v>
      </c>
      <c r="H296" s="19">
        <f>VLOOKUP($D296,'Team - Wins CALC'!$C$22:$U$53,H$1+2,FALSE)</f>
        <v>0</v>
      </c>
      <c r="I296" s="19">
        <f>VLOOKUP($D296,'Team - Wins CALC'!$C$22:$U$53,I$1+2,FALSE)</f>
        <v>0</v>
      </c>
      <c r="J296" s="19">
        <f>VLOOKUP($D296,'Team - Wins CALC'!$C$22:$U$53,J$1+2,FALSE)</f>
        <v>0</v>
      </c>
      <c r="K296" s="19">
        <f>VLOOKUP($D296,'Team - Wins CALC'!$C$22:$U$53,K$1+2,FALSE)</f>
        <v>0</v>
      </c>
      <c r="L296" s="19">
        <f>VLOOKUP($D296,'Team - Wins CALC'!$C$22:$U$53,L$1+2,FALSE)</f>
        <v>0</v>
      </c>
      <c r="M296" s="19">
        <f>VLOOKUP($D296,'Team - Wins CALC'!$C$22:$U$53,M$1+2,FALSE)</f>
        <v>0</v>
      </c>
      <c r="N296" s="19">
        <f>VLOOKUP($D296,'Team - Wins CALC'!$C$22:$U$53,N$1+2,FALSE)</f>
        <v>0</v>
      </c>
      <c r="O296" s="19">
        <f>VLOOKUP($D296,'Team - Wins CALC'!$C$22:$U$53,O$1+2,FALSE)</f>
        <v>0</v>
      </c>
      <c r="P296" s="19">
        <f>VLOOKUP($D296,'Team - Wins CALC'!$C$22:$U$53,P$1+2,FALSE)</f>
        <v>0</v>
      </c>
      <c r="Q296" s="19">
        <f>VLOOKUP($D296,'Team - Wins CALC'!$C$22:$U$53,Q$1+2,FALSE)</f>
        <v>0</v>
      </c>
      <c r="R296" s="19">
        <f>VLOOKUP($D296,'Team - Wins CALC'!$C$22:$U$53,R$1+2,FALSE)</f>
        <v>0</v>
      </c>
      <c r="S296" s="19">
        <f>VLOOKUP($D296,'Team - Wins CALC'!$C$22:$U$53,S$1+2,FALSE)</f>
        <v>0</v>
      </c>
      <c r="T296" s="19">
        <f>VLOOKUP($D296,'Team - Wins CALC'!$C$22:$U$53,T$1+2,FALSE)</f>
        <v>0</v>
      </c>
      <c r="U296" s="19">
        <f>VLOOKUP($D296,'Team - Wins CALC'!$C$22:$U$53,U$1+2,FALSE)</f>
        <v>0</v>
      </c>
      <c r="V296" s="22">
        <f t="shared" si="73"/>
        <v>1</v>
      </c>
    </row>
    <row r="297" spans="3:22" ht="13.5" thickBot="1">
      <c r="C297" s="11"/>
      <c r="D297" s="3" t="str">
        <f>VLOOKUP(C289,'Entries - DATA'!$A$4:$S$43,18)</f>
        <v>Pittsburgh STEELERS</v>
      </c>
      <c r="E297" s="19">
        <f>VLOOKUP($D297,'Team - Wins CALC'!$C$22:$U$53,E$1+2,FALSE)</f>
        <v>1</v>
      </c>
      <c r="F297" s="19">
        <f>VLOOKUP($D297,'Team - Wins CALC'!$C$22:$U$53,F$1+2,FALSE)</f>
        <v>1</v>
      </c>
      <c r="G297" s="19">
        <f>VLOOKUP($D297,'Team - Wins CALC'!$C$22:$U$53,G$1+2,FALSE)</f>
        <v>0</v>
      </c>
      <c r="H297" s="19">
        <f>VLOOKUP($D297,'Team - Wins CALC'!$C$22:$U$53,H$1+2,FALSE)</f>
        <v>0</v>
      </c>
      <c r="I297" s="19">
        <f>VLOOKUP($D297,'Team - Wins CALC'!$C$22:$U$53,I$1+2,FALSE)</f>
        <v>0</v>
      </c>
      <c r="J297" s="19">
        <f>VLOOKUP($D297,'Team - Wins CALC'!$C$22:$U$53,J$1+2,FALSE)</f>
        <v>0</v>
      </c>
      <c r="K297" s="19">
        <f>VLOOKUP($D297,'Team - Wins CALC'!$C$22:$U$53,K$1+2,FALSE)</f>
        <v>0</v>
      </c>
      <c r="L297" s="19">
        <f>VLOOKUP($D297,'Team - Wins CALC'!$C$22:$U$53,L$1+2,FALSE)</f>
        <v>0</v>
      </c>
      <c r="M297" s="19">
        <f>VLOOKUP($D297,'Team - Wins CALC'!$C$22:$U$53,M$1+2,FALSE)</f>
        <v>0</v>
      </c>
      <c r="N297" s="19">
        <f>VLOOKUP($D297,'Team - Wins CALC'!$C$22:$U$53,N$1+2,FALSE)</f>
        <v>0</v>
      </c>
      <c r="O297" s="19">
        <f>VLOOKUP($D297,'Team - Wins CALC'!$C$22:$U$53,O$1+2,FALSE)</f>
        <v>0</v>
      </c>
      <c r="P297" s="19">
        <f>VLOOKUP($D297,'Team - Wins CALC'!$C$22:$U$53,P$1+2,FALSE)</f>
        <v>0</v>
      </c>
      <c r="Q297" s="19">
        <f>VLOOKUP($D297,'Team - Wins CALC'!$C$22:$U$53,Q$1+2,FALSE)</f>
        <v>0</v>
      </c>
      <c r="R297" s="19">
        <f>VLOOKUP($D297,'Team - Wins CALC'!$C$22:$U$53,R$1+2,FALSE)</f>
        <v>0</v>
      </c>
      <c r="S297" s="19">
        <f>VLOOKUP($D297,'Team - Wins CALC'!$C$22:$U$53,S$1+2,FALSE)</f>
        <v>0</v>
      </c>
      <c r="T297" s="19">
        <f>VLOOKUP($D297,'Team - Wins CALC'!$C$22:$U$53,T$1+2,FALSE)</f>
        <v>0</v>
      </c>
      <c r="U297" s="19">
        <f>VLOOKUP($D297,'Team - Wins CALC'!$C$22:$U$53,U$1+2,FALSE)</f>
        <v>0</v>
      </c>
      <c r="V297" s="23">
        <f t="shared" si="73"/>
        <v>2</v>
      </c>
    </row>
    <row r="298" spans="3:41" ht="13.5" thickBot="1">
      <c r="C298" s="17"/>
      <c r="D298" s="18" t="s">
        <v>86</v>
      </c>
      <c r="E298" s="16">
        <f>SUM(E290:E297)</f>
        <v>5</v>
      </c>
      <c r="F298" s="13">
        <f aca="true" t="shared" si="74" ref="F298:U298">SUM(F290:F297)</f>
        <v>5</v>
      </c>
      <c r="G298" s="13">
        <f t="shared" si="74"/>
        <v>0</v>
      </c>
      <c r="H298" s="13">
        <f t="shared" si="74"/>
        <v>0</v>
      </c>
      <c r="I298" s="13">
        <f t="shared" si="74"/>
        <v>0</v>
      </c>
      <c r="J298" s="13">
        <f t="shared" si="74"/>
        <v>0</v>
      </c>
      <c r="K298" s="13">
        <f t="shared" si="74"/>
        <v>0</v>
      </c>
      <c r="L298" s="13">
        <f t="shared" si="74"/>
        <v>0</v>
      </c>
      <c r="M298" s="13">
        <f t="shared" si="74"/>
        <v>0</v>
      </c>
      <c r="N298" s="13">
        <f t="shared" si="74"/>
        <v>0</v>
      </c>
      <c r="O298" s="13">
        <f t="shared" si="74"/>
        <v>0</v>
      </c>
      <c r="P298" s="13">
        <f t="shared" si="74"/>
        <v>0</v>
      </c>
      <c r="Q298" s="13">
        <f t="shared" si="74"/>
        <v>0</v>
      </c>
      <c r="R298" s="13">
        <f t="shared" si="74"/>
        <v>0</v>
      </c>
      <c r="S298" s="13">
        <f t="shared" si="74"/>
        <v>0</v>
      </c>
      <c r="T298" s="13">
        <f t="shared" si="74"/>
        <v>0</v>
      </c>
      <c r="U298" s="14">
        <f t="shared" si="74"/>
        <v>0</v>
      </c>
      <c r="V298" s="24">
        <f t="shared" si="73"/>
        <v>10</v>
      </c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3:41" s="20" customFormat="1" ht="22.5" customHeight="1">
      <c r="C299" s="34" t="s">
        <v>87</v>
      </c>
      <c r="D299" s="31" t="str">
        <f>VLOOKUP(C289,'Entries - DATA'!$A$4:$S$43,19)</f>
        <v>New Orleans SAINTS</v>
      </c>
      <c r="E299" s="35">
        <f>VLOOKUP($D299,'Team - Wins CALC'!$C$22:$U$53,E$1+2,FALSE)</f>
        <v>1</v>
      </c>
      <c r="F299" s="35">
        <f>VLOOKUP($D299,'Team - Wins CALC'!$C$22:$U$53,F$1+2,FALSE)</f>
        <v>0</v>
      </c>
      <c r="G299" s="35">
        <f>VLOOKUP($D299,'Team - Wins CALC'!$C$22:$U$53,G$1+2,FALSE)</f>
        <v>0</v>
      </c>
      <c r="H299" s="35">
        <f>VLOOKUP($D299,'Team - Wins CALC'!$C$22:$U$53,H$1+2,FALSE)</f>
        <v>0</v>
      </c>
      <c r="I299" s="35">
        <f>VLOOKUP($D299,'Team - Wins CALC'!$C$22:$U$53,I$1+2,FALSE)</f>
        <v>0</v>
      </c>
      <c r="J299" s="35">
        <f>VLOOKUP($D299,'Team - Wins CALC'!$C$22:$U$53,J$1+2,FALSE)</f>
        <v>0</v>
      </c>
      <c r="K299" s="35">
        <f>VLOOKUP($D299,'Team - Wins CALC'!$C$22:$U$53,K$1+2,FALSE)</f>
        <v>0</v>
      </c>
      <c r="L299" s="35">
        <f>VLOOKUP($D299,'Team - Wins CALC'!$C$22:$U$53,L$1+2,FALSE)</f>
        <v>0</v>
      </c>
      <c r="M299" s="35">
        <f>VLOOKUP($D299,'Team - Wins CALC'!$C$22:$U$53,M$1+2,FALSE)</f>
        <v>0</v>
      </c>
      <c r="N299" s="35">
        <f>VLOOKUP($D299,'Team - Wins CALC'!$C$22:$U$53,N$1+2,FALSE)</f>
        <v>0</v>
      </c>
      <c r="O299" s="35">
        <f>VLOOKUP($D299,'Team - Wins CALC'!$C$22:$U$53,O$1+2,FALSE)</f>
        <v>0</v>
      </c>
      <c r="P299" s="35">
        <f>VLOOKUP($D299,'Team - Wins CALC'!$C$22:$U$53,P$1+2,FALSE)</f>
        <v>0</v>
      </c>
      <c r="Q299" s="35">
        <f>VLOOKUP($D299,'Team - Wins CALC'!$C$22:$U$53,Q$1+2,FALSE)</f>
        <v>0</v>
      </c>
      <c r="R299" s="35">
        <f>VLOOKUP($D299,'Team - Wins CALC'!$C$22:$U$53,R$1+2,FALSE)</f>
        <v>0</v>
      </c>
      <c r="S299" s="35">
        <f>VLOOKUP($D299,'Team - Wins CALC'!$C$22:$U$53,S$1+2,FALSE)</f>
        <v>0</v>
      </c>
      <c r="T299" s="35">
        <f>VLOOKUP($D299,'Team - Wins CALC'!$C$22:$U$53,T$1+2,FALSE)</f>
        <v>0</v>
      </c>
      <c r="U299" s="35">
        <f>VLOOKUP($D299,'Team - Wins CALC'!$C$22:$U$53,U$1+2,FALSE)</f>
        <v>0</v>
      </c>
      <c r="V299" s="25">
        <f>SUM(E299:U299)</f>
        <v>1</v>
      </c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24:41" ht="12.75">
      <c r="X300" s="1">
        <v>1</v>
      </c>
      <c r="Y300" s="1">
        <v>2</v>
      </c>
      <c r="Z300" s="1">
        <v>3</v>
      </c>
      <c r="AA300" s="1">
        <v>4</v>
      </c>
      <c r="AB300" s="1">
        <v>5</v>
      </c>
      <c r="AC300" s="1">
        <v>6</v>
      </c>
      <c r="AD300" s="1">
        <v>7</v>
      </c>
      <c r="AE300" s="1">
        <v>8</v>
      </c>
      <c r="AF300" s="1">
        <v>9</v>
      </c>
      <c r="AG300" s="1">
        <v>10</v>
      </c>
      <c r="AH300" s="1">
        <v>11</v>
      </c>
      <c r="AI300" s="1">
        <v>12</v>
      </c>
      <c r="AJ300" s="1">
        <v>13</v>
      </c>
      <c r="AK300" s="1">
        <v>14</v>
      </c>
      <c r="AL300" s="1">
        <v>15</v>
      </c>
      <c r="AM300" s="1">
        <v>16</v>
      </c>
      <c r="AN300" s="1">
        <v>17</v>
      </c>
      <c r="AO300" s="15" t="s">
        <v>92</v>
      </c>
    </row>
    <row r="301" spans="3:41" ht="13.5" thickBot="1">
      <c r="C301" t="str">
        <f ca="1">INDIRECT("'Entries - DATA'!"&amp;"A"&amp;A302+3)</f>
        <v>Nolle</v>
      </c>
      <c r="E301" s="1">
        <v>1</v>
      </c>
      <c r="F301" s="1">
        <v>2</v>
      </c>
      <c r="G301" s="1">
        <v>3</v>
      </c>
      <c r="H301" s="1">
        <v>4</v>
      </c>
      <c r="I301" s="1">
        <v>5</v>
      </c>
      <c r="J301" s="1">
        <v>6</v>
      </c>
      <c r="K301" s="1">
        <v>7</v>
      </c>
      <c r="L301" s="1">
        <v>8</v>
      </c>
      <c r="M301" s="1">
        <v>9</v>
      </c>
      <c r="N301" s="1">
        <v>10</v>
      </c>
      <c r="O301" s="1">
        <v>11</v>
      </c>
      <c r="P301" s="1">
        <v>12</v>
      </c>
      <c r="Q301" s="1">
        <v>13</v>
      </c>
      <c r="R301" s="1">
        <v>14</v>
      </c>
      <c r="S301" s="1">
        <v>15</v>
      </c>
      <c r="T301" s="1">
        <v>16</v>
      </c>
      <c r="U301" s="1">
        <v>17</v>
      </c>
      <c r="V301" s="20" t="s">
        <v>88</v>
      </c>
      <c r="X301">
        <f aca="true" t="shared" si="75" ref="X301:AN301">+E310</f>
        <v>6</v>
      </c>
      <c r="Y301">
        <f t="shared" si="75"/>
        <v>3</v>
      </c>
      <c r="Z301">
        <f t="shared" si="75"/>
        <v>0</v>
      </c>
      <c r="AA301">
        <f t="shared" si="75"/>
        <v>0</v>
      </c>
      <c r="AB301">
        <f t="shared" si="75"/>
        <v>0</v>
      </c>
      <c r="AC301">
        <f t="shared" si="75"/>
        <v>0</v>
      </c>
      <c r="AD301">
        <f t="shared" si="75"/>
        <v>0</v>
      </c>
      <c r="AE301">
        <f t="shared" si="75"/>
        <v>0</v>
      </c>
      <c r="AF301">
        <f t="shared" si="75"/>
        <v>0</v>
      </c>
      <c r="AG301">
        <f t="shared" si="75"/>
        <v>0</v>
      </c>
      <c r="AH301">
        <f t="shared" si="75"/>
        <v>0</v>
      </c>
      <c r="AI301">
        <f t="shared" si="75"/>
        <v>0</v>
      </c>
      <c r="AJ301">
        <f t="shared" si="75"/>
        <v>0</v>
      </c>
      <c r="AK301">
        <f t="shared" si="75"/>
        <v>0</v>
      </c>
      <c r="AL301">
        <f t="shared" si="75"/>
        <v>0</v>
      </c>
      <c r="AM301">
        <f t="shared" si="75"/>
        <v>0</v>
      </c>
      <c r="AN301">
        <f t="shared" si="75"/>
        <v>0</v>
      </c>
      <c r="AO301">
        <f>+V311</f>
        <v>2</v>
      </c>
    </row>
    <row r="302" spans="1:22" ht="12.75">
      <c r="A302">
        <f>+SUM(A289:A301)+1</f>
        <v>26</v>
      </c>
      <c r="C302" s="9" t="s">
        <v>4</v>
      </c>
      <c r="D302" s="3" t="str">
        <f>VLOOKUP(C301,'Entries - DATA'!$A$4:$S$43,11)</f>
        <v>Dallas COWBOYS</v>
      </c>
      <c r="E302" s="19">
        <f>VLOOKUP($D302,'Team - Wins CALC'!$C$22:$U$53,E$1+2,FALSE)</f>
        <v>1</v>
      </c>
      <c r="F302" s="19">
        <f>VLOOKUP($D302,'Team - Wins CALC'!$C$22:$U$53,F$1+2,FALSE)</f>
        <v>1</v>
      </c>
      <c r="G302" s="19">
        <f>VLOOKUP($D302,'Team - Wins CALC'!$C$22:$U$53,G$1+2,FALSE)</f>
        <v>0</v>
      </c>
      <c r="H302" s="19">
        <f>VLOOKUP($D302,'Team - Wins CALC'!$C$22:$U$53,H$1+2,FALSE)</f>
        <v>0</v>
      </c>
      <c r="I302" s="19">
        <f>VLOOKUP($D302,'Team - Wins CALC'!$C$22:$U$53,I$1+2,FALSE)</f>
        <v>0</v>
      </c>
      <c r="J302" s="19">
        <f>VLOOKUP($D302,'Team - Wins CALC'!$C$22:$U$53,J$1+2,FALSE)</f>
        <v>0</v>
      </c>
      <c r="K302" s="19">
        <f>VLOOKUP($D302,'Team - Wins CALC'!$C$22:$U$53,K$1+2,FALSE)</f>
        <v>0</v>
      </c>
      <c r="L302" s="19">
        <f>VLOOKUP($D302,'Team - Wins CALC'!$C$22:$U$53,L$1+2,FALSE)</f>
        <v>0</v>
      </c>
      <c r="M302" s="19">
        <f>VLOOKUP($D302,'Team - Wins CALC'!$C$22:$U$53,M$1+2,FALSE)</f>
        <v>0</v>
      </c>
      <c r="N302" s="19">
        <f>VLOOKUP($D302,'Team - Wins CALC'!$C$22:$U$53,N$1+2,FALSE)</f>
        <v>0</v>
      </c>
      <c r="O302" s="19">
        <f>VLOOKUP($D302,'Team - Wins CALC'!$C$22:$U$53,O$1+2,FALSE)</f>
        <v>0</v>
      </c>
      <c r="P302" s="19">
        <f>VLOOKUP($D302,'Team - Wins CALC'!$C$22:$U$53,P$1+2,FALSE)</f>
        <v>0</v>
      </c>
      <c r="Q302" s="19">
        <f>VLOOKUP($D302,'Team - Wins CALC'!$C$22:$U$53,Q$1+2,FALSE)</f>
        <v>0</v>
      </c>
      <c r="R302" s="19">
        <f>VLOOKUP($D302,'Team - Wins CALC'!$C$22:$U$53,R$1+2,FALSE)</f>
        <v>0</v>
      </c>
      <c r="S302" s="19">
        <f>VLOOKUP($D302,'Team - Wins CALC'!$C$22:$U$53,S$1+2,FALSE)</f>
        <v>0</v>
      </c>
      <c r="T302" s="19">
        <f>VLOOKUP($D302,'Team - Wins CALC'!$C$22:$U$53,T$1+2,FALSE)</f>
        <v>0</v>
      </c>
      <c r="U302" s="19">
        <f>VLOOKUP($D302,'Team - Wins CALC'!$C$22:$U$53,U$1+2,FALSE)</f>
        <v>0</v>
      </c>
      <c r="V302" s="21">
        <f>SUM(E302:U302)</f>
        <v>2</v>
      </c>
    </row>
    <row r="303" spans="3:22" ht="12.75">
      <c r="C303" s="10"/>
      <c r="D303" s="3" t="str">
        <f>VLOOKUP(C301,'Entries - DATA'!$A$4:$S$43,12)</f>
        <v>Atlanta FALCONS</v>
      </c>
      <c r="E303" s="19">
        <f>VLOOKUP($D303,'Team - Wins CALC'!$C$22:$U$53,E$1+2,FALSE)</f>
        <v>1</v>
      </c>
      <c r="F303" s="19">
        <f>VLOOKUP($D303,'Team - Wins CALC'!$C$22:$U$53,F$1+2,FALSE)</f>
        <v>0</v>
      </c>
      <c r="G303" s="19">
        <f>VLOOKUP($D303,'Team - Wins CALC'!$C$22:$U$53,G$1+2,FALSE)</f>
        <v>0</v>
      </c>
      <c r="H303" s="19">
        <f>VLOOKUP($D303,'Team - Wins CALC'!$C$22:$U$53,H$1+2,FALSE)</f>
        <v>0</v>
      </c>
      <c r="I303" s="19">
        <f>VLOOKUP($D303,'Team - Wins CALC'!$C$22:$U$53,I$1+2,FALSE)</f>
        <v>0</v>
      </c>
      <c r="J303" s="19">
        <f>VLOOKUP($D303,'Team - Wins CALC'!$C$22:$U$53,J$1+2,FALSE)</f>
        <v>0</v>
      </c>
      <c r="K303" s="19">
        <f>VLOOKUP($D303,'Team - Wins CALC'!$C$22:$U$53,K$1+2,FALSE)</f>
        <v>0</v>
      </c>
      <c r="L303" s="19">
        <f>VLOOKUP($D303,'Team - Wins CALC'!$C$22:$U$53,L$1+2,FALSE)</f>
        <v>0</v>
      </c>
      <c r="M303" s="19">
        <f>VLOOKUP($D303,'Team - Wins CALC'!$C$22:$U$53,M$1+2,FALSE)</f>
        <v>0</v>
      </c>
      <c r="N303" s="19">
        <f>VLOOKUP($D303,'Team - Wins CALC'!$C$22:$U$53,N$1+2,FALSE)</f>
        <v>0</v>
      </c>
      <c r="O303" s="19">
        <f>VLOOKUP($D303,'Team - Wins CALC'!$C$22:$U$53,O$1+2,FALSE)</f>
        <v>0</v>
      </c>
      <c r="P303" s="19">
        <f>VLOOKUP($D303,'Team - Wins CALC'!$C$22:$U$53,P$1+2,FALSE)</f>
        <v>0</v>
      </c>
      <c r="Q303" s="19">
        <f>VLOOKUP($D303,'Team - Wins CALC'!$C$22:$U$53,Q$1+2,FALSE)</f>
        <v>0</v>
      </c>
      <c r="R303" s="19">
        <f>VLOOKUP($D303,'Team - Wins CALC'!$C$22:$U$53,R$1+2,FALSE)</f>
        <v>0</v>
      </c>
      <c r="S303" s="19">
        <f>VLOOKUP($D303,'Team - Wins CALC'!$C$22:$U$53,S$1+2,FALSE)</f>
        <v>0</v>
      </c>
      <c r="T303" s="19">
        <f>VLOOKUP($D303,'Team - Wins CALC'!$C$22:$U$53,T$1+2,FALSE)</f>
        <v>0</v>
      </c>
      <c r="U303" s="19">
        <f>VLOOKUP($D303,'Team - Wins CALC'!$C$22:$U$53,U$1+2,FALSE)</f>
        <v>0</v>
      </c>
      <c r="V303" s="22">
        <f aca="true" t="shared" si="76" ref="V303:V310">SUM(E303:U303)</f>
        <v>1</v>
      </c>
    </row>
    <row r="304" spans="1:22" ht="12.75">
      <c r="A304" s="15"/>
      <c r="C304" s="10"/>
      <c r="D304" s="3" t="str">
        <f>VLOOKUP(C301,'Entries - DATA'!$A$4:$S$43,13)</f>
        <v>Chicago BEARS</v>
      </c>
      <c r="E304" s="19">
        <f>VLOOKUP($D304,'Team - Wins CALC'!$C$22:$U$53,E$1+2,FALSE)</f>
        <v>1</v>
      </c>
      <c r="F304" s="19">
        <f>VLOOKUP($D304,'Team - Wins CALC'!$C$22:$U$53,F$1+2,FALSE)</f>
        <v>0</v>
      </c>
      <c r="G304" s="19">
        <f>VLOOKUP($D304,'Team - Wins CALC'!$C$22:$U$53,G$1+2,FALSE)</f>
        <v>0</v>
      </c>
      <c r="H304" s="19">
        <f>VLOOKUP($D304,'Team - Wins CALC'!$C$22:$U$53,H$1+2,FALSE)</f>
        <v>0</v>
      </c>
      <c r="I304" s="19">
        <f>VLOOKUP($D304,'Team - Wins CALC'!$C$22:$U$53,I$1+2,FALSE)</f>
        <v>0</v>
      </c>
      <c r="J304" s="19">
        <f>VLOOKUP($D304,'Team - Wins CALC'!$C$22:$U$53,J$1+2,FALSE)</f>
        <v>0</v>
      </c>
      <c r="K304" s="19">
        <f>VLOOKUP($D304,'Team - Wins CALC'!$C$22:$U$53,K$1+2,FALSE)</f>
        <v>0</v>
      </c>
      <c r="L304" s="19">
        <f>VLOOKUP($D304,'Team - Wins CALC'!$C$22:$U$53,L$1+2,FALSE)</f>
        <v>0</v>
      </c>
      <c r="M304" s="19">
        <f>VLOOKUP($D304,'Team - Wins CALC'!$C$22:$U$53,M$1+2,FALSE)</f>
        <v>0</v>
      </c>
      <c r="N304" s="19">
        <f>VLOOKUP($D304,'Team - Wins CALC'!$C$22:$U$53,N$1+2,FALSE)</f>
        <v>0</v>
      </c>
      <c r="O304" s="19">
        <f>VLOOKUP($D304,'Team - Wins CALC'!$C$22:$U$53,O$1+2,FALSE)</f>
        <v>0</v>
      </c>
      <c r="P304" s="19">
        <f>VLOOKUP($D304,'Team - Wins CALC'!$C$22:$U$53,P$1+2,FALSE)</f>
        <v>0</v>
      </c>
      <c r="Q304" s="19">
        <f>VLOOKUP($D304,'Team - Wins CALC'!$C$22:$U$53,Q$1+2,FALSE)</f>
        <v>0</v>
      </c>
      <c r="R304" s="19">
        <f>VLOOKUP($D304,'Team - Wins CALC'!$C$22:$U$53,R$1+2,FALSE)</f>
        <v>0</v>
      </c>
      <c r="S304" s="19">
        <f>VLOOKUP($D304,'Team - Wins CALC'!$C$22:$U$53,S$1+2,FALSE)</f>
        <v>0</v>
      </c>
      <c r="T304" s="19">
        <f>VLOOKUP($D304,'Team - Wins CALC'!$C$22:$U$53,T$1+2,FALSE)</f>
        <v>0</v>
      </c>
      <c r="U304" s="19">
        <f>VLOOKUP($D304,'Team - Wins CALC'!$C$22:$U$53,U$1+2,FALSE)</f>
        <v>0</v>
      </c>
      <c r="V304" s="22">
        <f t="shared" si="76"/>
        <v>1</v>
      </c>
    </row>
    <row r="305" spans="3:22" ht="12.75">
      <c r="C305" s="11"/>
      <c r="D305" s="3" t="str">
        <f>VLOOKUP(C301,'Entries - DATA'!$A$4:$S$43,14)</f>
        <v>Philadelphia EAGLES</v>
      </c>
      <c r="E305" s="19">
        <f>VLOOKUP($D305,'Team - Wins CALC'!$C$22:$U$53,E$1+2,FALSE)</f>
        <v>1</v>
      </c>
      <c r="F305" s="19">
        <f>VLOOKUP($D305,'Team - Wins CALC'!$C$22:$U$53,F$1+2,FALSE)</f>
        <v>0</v>
      </c>
      <c r="G305" s="19">
        <f>VLOOKUP($D305,'Team - Wins CALC'!$C$22:$U$53,G$1+2,FALSE)</f>
        <v>0</v>
      </c>
      <c r="H305" s="19">
        <f>VLOOKUP($D305,'Team - Wins CALC'!$C$22:$U$53,H$1+2,FALSE)</f>
        <v>0</v>
      </c>
      <c r="I305" s="19">
        <f>VLOOKUP($D305,'Team - Wins CALC'!$C$22:$U$53,I$1+2,FALSE)</f>
        <v>0</v>
      </c>
      <c r="J305" s="19">
        <f>VLOOKUP($D305,'Team - Wins CALC'!$C$22:$U$53,J$1+2,FALSE)</f>
        <v>0</v>
      </c>
      <c r="K305" s="19">
        <f>VLOOKUP($D305,'Team - Wins CALC'!$C$22:$U$53,K$1+2,FALSE)</f>
        <v>0</v>
      </c>
      <c r="L305" s="19">
        <f>VLOOKUP($D305,'Team - Wins CALC'!$C$22:$U$53,L$1+2,FALSE)</f>
        <v>0</v>
      </c>
      <c r="M305" s="19">
        <f>VLOOKUP($D305,'Team - Wins CALC'!$C$22:$U$53,M$1+2,FALSE)</f>
        <v>0</v>
      </c>
      <c r="N305" s="19">
        <f>VLOOKUP($D305,'Team - Wins CALC'!$C$22:$U$53,N$1+2,FALSE)</f>
        <v>0</v>
      </c>
      <c r="O305" s="19">
        <f>VLOOKUP($D305,'Team - Wins CALC'!$C$22:$U$53,O$1+2,FALSE)</f>
        <v>0</v>
      </c>
      <c r="P305" s="19">
        <f>VLOOKUP($D305,'Team - Wins CALC'!$C$22:$U$53,P$1+2,FALSE)</f>
        <v>0</v>
      </c>
      <c r="Q305" s="19">
        <f>VLOOKUP($D305,'Team - Wins CALC'!$C$22:$U$53,Q$1+2,FALSE)</f>
        <v>0</v>
      </c>
      <c r="R305" s="19">
        <f>VLOOKUP($D305,'Team - Wins CALC'!$C$22:$U$53,R$1+2,FALSE)</f>
        <v>0</v>
      </c>
      <c r="S305" s="19">
        <f>VLOOKUP($D305,'Team - Wins CALC'!$C$22:$U$53,S$1+2,FALSE)</f>
        <v>0</v>
      </c>
      <c r="T305" s="19">
        <f>VLOOKUP($D305,'Team - Wins CALC'!$C$22:$U$53,T$1+2,FALSE)</f>
        <v>0</v>
      </c>
      <c r="U305" s="19">
        <f>VLOOKUP($D305,'Team - Wins CALC'!$C$22:$U$53,U$1+2,FALSE)</f>
        <v>0</v>
      </c>
      <c r="V305" s="22">
        <f t="shared" si="76"/>
        <v>1</v>
      </c>
    </row>
    <row r="306" spans="3:22" ht="12.75">
      <c r="C306" s="9" t="s">
        <v>6</v>
      </c>
      <c r="D306" s="3" t="str">
        <f>VLOOKUP(C301,'Entries - DATA'!$A$4:$S$43,15)</f>
        <v>New England PATRIOTS</v>
      </c>
      <c r="E306" s="19">
        <f>VLOOKUP($D306,'Team - Wins CALC'!$C$22:$U$53,E$1+2,FALSE)</f>
        <v>1</v>
      </c>
      <c r="F306" s="19">
        <f>VLOOKUP($D306,'Team - Wins CALC'!$C$22:$U$53,F$1+2,FALSE)</f>
        <v>1</v>
      </c>
      <c r="G306" s="19">
        <f>VLOOKUP($D306,'Team - Wins CALC'!$C$22:$U$53,G$1+2,FALSE)</f>
        <v>0</v>
      </c>
      <c r="H306" s="19">
        <f>VLOOKUP($D306,'Team - Wins CALC'!$C$22:$U$53,H$1+2,FALSE)</f>
        <v>0</v>
      </c>
      <c r="I306" s="19">
        <f>VLOOKUP($D306,'Team - Wins CALC'!$C$22:$U$53,I$1+2,FALSE)</f>
        <v>0</v>
      </c>
      <c r="J306" s="19">
        <f>VLOOKUP($D306,'Team - Wins CALC'!$C$22:$U$53,J$1+2,FALSE)</f>
        <v>0</v>
      </c>
      <c r="K306" s="19">
        <f>VLOOKUP($D306,'Team - Wins CALC'!$C$22:$U$53,K$1+2,FALSE)</f>
        <v>0</v>
      </c>
      <c r="L306" s="19">
        <f>VLOOKUP($D306,'Team - Wins CALC'!$C$22:$U$53,L$1+2,FALSE)</f>
        <v>0</v>
      </c>
      <c r="M306" s="19">
        <f>VLOOKUP($D306,'Team - Wins CALC'!$C$22:$U$53,M$1+2,FALSE)</f>
        <v>0</v>
      </c>
      <c r="N306" s="19">
        <f>VLOOKUP($D306,'Team - Wins CALC'!$C$22:$U$53,N$1+2,FALSE)</f>
        <v>0</v>
      </c>
      <c r="O306" s="19">
        <f>VLOOKUP($D306,'Team - Wins CALC'!$C$22:$U$53,O$1+2,FALSE)</f>
        <v>0</v>
      </c>
      <c r="P306" s="19">
        <f>VLOOKUP($D306,'Team - Wins CALC'!$C$22:$U$53,P$1+2,FALSE)</f>
        <v>0</v>
      </c>
      <c r="Q306" s="19">
        <f>VLOOKUP($D306,'Team - Wins CALC'!$C$22:$U$53,Q$1+2,FALSE)</f>
        <v>0</v>
      </c>
      <c r="R306" s="19">
        <f>VLOOKUP($D306,'Team - Wins CALC'!$C$22:$U$53,R$1+2,FALSE)</f>
        <v>0</v>
      </c>
      <c r="S306" s="19">
        <f>VLOOKUP($D306,'Team - Wins CALC'!$C$22:$U$53,S$1+2,FALSE)</f>
        <v>0</v>
      </c>
      <c r="T306" s="19">
        <f>VLOOKUP($D306,'Team - Wins CALC'!$C$22:$U$53,T$1+2,FALSE)</f>
        <v>0</v>
      </c>
      <c r="U306" s="19">
        <f>VLOOKUP($D306,'Team - Wins CALC'!$C$22:$U$53,U$1+2,FALSE)</f>
        <v>0</v>
      </c>
      <c r="V306" s="22">
        <f t="shared" si="76"/>
        <v>2</v>
      </c>
    </row>
    <row r="307" spans="3:22" ht="12.75">
      <c r="C307" s="10"/>
      <c r="D307" s="3" t="str">
        <f>VLOOKUP(C301,'Entries - DATA'!$A$4:$S$43,16)</f>
        <v>Indianapolis COLTS</v>
      </c>
      <c r="E307" s="19">
        <f>VLOOKUP($D307,'Team - Wins CALC'!$C$22:$U$53,E$1+2,FALSE)</f>
        <v>0</v>
      </c>
      <c r="F307" s="19">
        <f>VLOOKUP($D307,'Team - Wins CALC'!$C$22:$U$53,F$1+2,FALSE)</f>
        <v>1</v>
      </c>
      <c r="G307" s="19">
        <f>VLOOKUP($D307,'Team - Wins CALC'!$C$22:$U$53,G$1+2,FALSE)</f>
        <v>0</v>
      </c>
      <c r="H307" s="19">
        <f>VLOOKUP($D307,'Team - Wins CALC'!$C$22:$U$53,H$1+2,FALSE)</f>
        <v>0</v>
      </c>
      <c r="I307" s="19">
        <f>VLOOKUP($D307,'Team - Wins CALC'!$C$22:$U$53,I$1+2,FALSE)</f>
        <v>0</v>
      </c>
      <c r="J307" s="19">
        <f>VLOOKUP($D307,'Team - Wins CALC'!$C$22:$U$53,J$1+2,FALSE)</f>
        <v>0</v>
      </c>
      <c r="K307" s="19">
        <f>VLOOKUP($D307,'Team - Wins CALC'!$C$22:$U$53,K$1+2,FALSE)</f>
        <v>0</v>
      </c>
      <c r="L307" s="19">
        <f>VLOOKUP($D307,'Team - Wins CALC'!$C$22:$U$53,L$1+2,FALSE)</f>
        <v>0</v>
      </c>
      <c r="M307" s="19">
        <f>VLOOKUP($D307,'Team - Wins CALC'!$C$22:$U$53,M$1+2,FALSE)</f>
        <v>0</v>
      </c>
      <c r="N307" s="19">
        <f>VLOOKUP($D307,'Team - Wins CALC'!$C$22:$U$53,N$1+2,FALSE)</f>
        <v>0</v>
      </c>
      <c r="O307" s="19">
        <f>VLOOKUP($D307,'Team - Wins CALC'!$C$22:$U$53,O$1+2,FALSE)</f>
        <v>0</v>
      </c>
      <c r="P307" s="19">
        <f>VLOOKUP($D307,'Team - Wins CALC'!$C$22:$U$53,P$1+2,FALSE)</f>
        <v>0</v>
      </c>
      <c r="Q307" s="19">
        <f>VLOOKUP($D307,'Team - Wins CALC'!$C$22:$U$53,Q$1+2,FALSE)</f>
        <v>0</v>
      </c>
      <c r="R307" s="19">
        <f>VLOOKUP($D307,'Team - Wins CALC'!$C$22:$U$53,R$1+2,FALSE)</f>
        <v>0</v>
      </c>
      <c r="S307" s="19">
        <f>VLOOKUP($D307,'Team - Wins CALC'!$C$22:$U$53,S$1+2,FALSE)</f>
        <v>0</v>
      </c>
      <c r="T307" s="19">
        <f>VLOOKUP($D307,'Team - Wins CALC'!$C$22:$U$53,T$1+2,FALSE)</f>
        <v>0</v>
      </c>
      <c r="U307" s="19">
        <f>VLOOKUP($D307,'Team - Wins CALC'!$C$22:$U$53,U$1+2,FALSE)</f>
        <v>0</v>
      </c>
      <c r="V307" s="22">
        <f t="shared" si="76"/>
        <v>1</v>
      </c>
    </row>
    <row r="308" spans="3:22" ht="12.75">
      <c r="C308" s="10"/>
      <c r="D308" s="3" t="str">
        <f>VLOOKUP(C301,'Entries - DATA'!$A$4:$S$43,17)</f>
        <v>Miami DOLPHINS</v>
      </c>
      <c r="E308" s="19">
        <f>VLOOKUP($D308,'Team - Wins CALC'!$C$22:$U$53,E$1+2,FALSE)</f>
        <v>0</v>
      </c>
      <c r="F308" s="19">
        <f>VLOOKUP($D308,'Team - Wins CALC'!$C$22:$U$53,F$1+2,FALSE)</f>
        <v>0</v>
      </c>
      <c r="G308" s="19">
        <f>VLOOKUP($D308,'Team - Wins CALC'!$C$22:$U$53,G$1+2,FALSE)</f>
        <v>0</v>
      </c>
      <c r="H308" s="19">
        <f>VLOOKUP($D308,'Team - Wins CALC'!$C$22:$U$53,H$1+2,FALSE)</f>
        <v>0</v>
      </c>
      <c r="I308" s="19">
        <f>VLOOKUP($D308,'Team - Wins CALC'!$C$22:$U$53,I$1+2,FALSE)</f>
        <v>0</v>
      </c>
      <c r="J308" s="19">
        <f>VLOOKUP($D308,'Team - Wins CALC'!$C$22:$U$53,J$1+2,FALSE)</f>
        <v>0</v>
      </c>
      <c r="K308" s="19">
        <f>VLOOKUP($D308,'Team - Wins CALC'!$C$22:$U$53,K$1+2,FALSE)</f>
        <v>0</v>
      </c>
      <c r="L308" s="19">
        <f>VLOOKUP($D308,'Team - Wins CALC'!$C$22:$U$53,L$1+2,FALSE)</f>
        <v>0</v>
      </c>
      <c r="M308" s="19">
        <f>VLOOKUP($D308,'Team - Wins CALC'!$C$22:$U$53,M$1+2,FALSE)</f>
        <v>0</v>
      </c>
      <c r="N308" s="19">
        <f>VLOOKUP($D308,'Team - Wins CALC'!$C$22:$U$53,N$1+2,FALSE)</f>
        <v>0</v>
      </c>
      <c r="O308" s="19">
        <f>VLOOKUP($D308,'Team - Wins CALC'!$C$22:$U$53,O$1+2,FALSE)</f>
        <v>0</v>
      </c>
      <c r="P308" s="19">
        <f>VLOOKUP($D308,'Team - Wins CALC'!$C$22:$U$53,P$1+2,FALSE)</f>
        <v>0</v>
      </c>
      <c r="Q308" s="19">
        <f>VLOOKUP($D308,'Team - Wins CALC'!$C$22:$U$53,Q$1+2,FALSE)</f>
        <v>0</v>
      </c>
      <c r="R308" s="19">
        <f>VLOOKUP($D308,'Team - Wins CALC'!$C$22:$U$53,R$1+2,FALSE)</f>
        <v>0</v>
      </c>
      <c r="S308" s="19">
        <f>VLOOKUP($D308,'Team - Wins CALC'!$C$22:$U$53,S$1+2,FALSE)</f>
        <v>0</v>
      </c>
      <c r="T308" s="19">
        <f>VLOOKUP($D308,'Team - Wins CALC'!$C$22:$U$53,T$1+2,FALSE)</f>
        <v>0</v>
      </c>
      <c r="U308" s="19">
        <f>VLOOKUP($D308,'Team - Wins CALC'!$C$22:$U$53,U$1+2,FALSE)</f>
        <v>0</v>
      </c>
      <c r="V308" s="22">
        <f t="shared" si="76"/>
        <v>0</v>
      </c>
    </row>
    <row r="309" spans="3:22" ht="13.5" thickBot="1">
      <c r="C309" s="11"/>
      <c r="D309" s="3" t="str">
        <f>VLOOKUP(C301,'Entries - DATA'!$A$4:$S$43,18)</f>
        <v>New York JETS</v>
      </c>
      <c r="E309" s="19">
        <f>VLOOKUP($D309,'Team - Wins CALC'!$C$22:$U$53,E$1+2,FALSE)</f>
        <v>1</v>
      </c>
      <c r="F309" s="19">
        <f>VLOOKUP($D309,'Team - Wins CALC'!$C$22:$U$53,F$1+2,FALSE)</f>
        <v>0</v>
      </c>
      <c r="G309" s="19">
        <f>VLOOKUP($D309,'Team - Wins CALC'!$C$22:$U$53,G$1+2,FALSE)</f>
        <v>0</v>
      </c>
      <c r="H309" s="19">
        <f>VLOOKUP($D309,'Team - Wins CALC'!$C$22:$U$53,H$1+2,FALSE)</f>
        <v>0</v>
      </c>
      <c r="I309" s="19">
        <f>VLOOKUP($D309,'Team - Wins CALC'!$C$22:$U$53,I$1+2,FALSE)</f>
        <v>0</v>
      </c>
      <c r="J309" s="19">
        <f>VLOOKUP($D309,'Team - Wins CALC'!$C$22:$U$53,J$1+2,FALSE)</f>
        <v>0</v>
      </c>
      <c r="K309" s="19">
        <f>VLOOKUP($D309,'Team - Wins CALC'!$C$22:$U$53,K$1+2,FALSE)</f>
        <v>0</v>
      </c>
      <c r="L309" s="19">
        <f>VLOOKUP($D309,'Team - Wins CALC'!$C$22:$U$53,L$1+2,FALSE)</f>
        <v>0</v>
      </c>
      <c r="M309" s="19">
        <f>VLOOKUP($D309,'Team - Wins CALC'!$C$22:$U$53,M$1+2,FALSE)</f>
        <v>0</v>
      </c>
      <c r="N309" s="19">
        <f>VLOOKUP($D309,'Team - Wins CALC'!$C$22:$U$53,N$1+2,FALSE)</f>
        <v>0</v>
      </c>
      <c r="O309" s="19">
        <f>VLOOKUP($D309,'Team - Wins CALC'!$C$22:$U$53,O$1+2,FALSE)</f>
        <v>0</v>
      </c>
      <c r="P309" s="19">
        <f>VLOOKUP($D309,'Team - Wins CALC'!$C$22:$U$53,P$1+2,FALSE)</f>
        <v>0</v>
      </c>
      <c r="Q309" s="19">
        <f>VLOOKUP($D309,'Team - Wins CALC'!$C$22:$U$53,Q$1+2,FALSE)</f>
        <v>0</v>
      </c>
      <c r="R309" s="19">
        <f>VLOOKUP($D309,'Team - Wins CALC'!$C$22:$U$53,R$1+2,FALSE)</f>
        <v>0</v>
      </c>
      <c r="S309" s="19">
        <f>VLOOKUP($D309,'Team - Wins CALC'!$C$22:$U$53,S$1+2,FALSE)</f>
        <v>0</v>
      </c>
      <c r="T309" s="19">
        <f>VLOOKUP($D309,'Team - Wins CALC'!$C$22:$U$53,T$1+2,FALSE)</f>
        <v>0</v>
      </c>
      <c r="U309" s="19">
        <f>VLOOKUP($D309,'Team - Wins CALC'!$C$22:$U$53,U$1+2,FALSE)</f>
        <v>0</v>
      </c>
      <c r="V309" s="23">
        <f t="shared" si="76"/>
        <v>1</v>
      </c>
    </row>
    <row r="310" spans="3:41" ht="13.5" thickBot="1">
      <c r="C310" s="17"/>
      <c r="D310" s="18" t="s">
        <v>86</v>
      </c>
      <c r="E310" s="16">
        <f>SUM(E302:E309)</f>
        <v>6</v>
      </c>
      <c r="F310" s="13">
        <f aca="true" t="shared" si="77" ref="F310:U310">SUM(F302:F309)</f>
        <v>3</v>
      </c>
      <c r="G310" s="13">
        <f t="shared" si="77"/>
        <v>0</v>
      </c>
      <c r="H310" s="13">
        <f t="shared" si="77"/>
        <v>0</v>
      </c>
      <c r="I310" s="13">
        <f t="shared" si="77"/>
        <v>0</v>
      </c>
      <c r="J310" s="13">
        <f t="shared" si="77"/>
        <v>0</v>
      </c>
      <c r="K310" s="13">
        <f t="shared" si="77"/>
        <v>0</v>
      </c>
      <c r="L310" s="13">
        <f t="shared" si="77"/>
        <v>0</v>
      </c>
      <c r="M310" s="13">
        <f t="shared" si="77"/>
        <v>0</v>
      </c>
      <c r="N310" s="13">
        <f t="shared" si="77"/>
        <v>0</v>
      </c>
      <c r="O310" s="13">
        <f t="shared" si="77"/>
        <v>0</v>
      </c>
      <c r="P310" s="13">
        <f t="shared" si="77"/>
        <v>0</v>
      </c>
      <c r="Q310" s="13">
        <f t="shared" si="77"/>
        <v>0</v>
      </c>
      <c r="R310" s="13">
        <f t="shared" si="77"/>
        <v>0</v>
      </c>
      <c r="S310" s="13">
        <f t="shared" si="77"/>
        <v>0</v>
      </c>
      <c r="T310" s="13">
        <f t="shared" si="77"/>
        <v>0</v>
      </c>
      <c r="U310" s="14">
        <f t="shared" si="77"/>
        <v>0</v>
      </c>
      <c r="V310" s="24">
        <f t="shared" si="76"/>
        <v>9</v>
      </c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3:41" s="20" customFormat="1" ht="22.5" customHeight="1">
      <c r="C311" s="34" t="s">
        <v>87</v>
      </c>
      <c r="D311" s="31" t="str">
        <f>VLOOKUP(C301,'Entries - DATA'!$A$4:$S$43,19)</f>
        <v>Pittsburgh STEELERS</v>
      </c>
      <c r="E311" s="35">
        <f>VLOOKUP($D311,'Team - Wins CALC'!$C$22:$U$53,E$1+2,FALSE)</f>
        <v>1</v>
      </c>
      <c r="F311" s="35">
        <f>VLOOKUP($D311,'Team - Wins CALC'!$C$22:$U$53,F$1+2,FALSE)</f>
        <v>1</v>
      </c>
      <c r="G311" s="35">
        <f>VLOOKUP($D311,'Team - Wins CALC'!$C$22:$U$53,G$1+2,FALSE)</f>
        <v>0</v>
      </c>
      <c r="H311" s="35">
        <f>VLOOKUP($D311,'Team - Wins CALC'!$C$22:$U$53,H$1+2,FALSE)</f>
        <v>0</v>
      </c>
      <c r="I311" s="35">
        <f>VLOOKUP($D311,'Team - Wins CALC'!$C$22:$U$53,I$1+2,FALSE)</f>
        <v>0</v>
      </c>
      <c r="J311" s="35">
        <f>VLOOKUP($D311,'Team - Wins CALC'!$C$22:$U$53,J$1+2,FALSE)</f>
        <v>0</v>
      </c>
      <c r="K311" s="35">
        <f>VLOOKUP($D311,'Team - Wins CALC'!$C$22:$U$53,K$1+2,FALSE)</f>
        <v>0</v>
      </c>
      <c r="L311" s="35">
        <f>VLOOKUP($D311,'Team - Wins CALC'!$C$22:$U$53,L$1+2,FALSE)</f>
        <v>0</v>
      </c>
      <c r="M311" s="35">
        <f>VLOOKUP($D311,'Team - Wins CALC'!$C$22:$U$53,M$1+2,FALSE)</f>
        <v>0</v>
      </c>
      <c r="N311" s="35">
        <f>VLOOKUP($D311,'Team - Wins CALC'!$C$22:$U$53,N$1+2,FALSE)</f>
        <v>0</v>
      </c>
      <c r="O311" s="35">
        <f>VLOOKUP($D311,'Team - Wins CALC'!$C$22:$U$53,O$1+2,FALSE)</f>
        <v>0</v>
      </c>
      <c r="P311" s="35">
        <f>VLOOKUP($D311,'Team - Wins CALC'!$C$22:$U$53,P$1+2,FALSE)</f>
        <v>0</v>
      </c>
      <c r="Q311" s="35">
        <f>VLOOKUP($D311,'Team - Wins CALC'!$C$22:$U$53,Q$1+2,FALSE)</f>
        <v>0</v>
      </c>
      <c r="R311" s="35">
        <f>VLOOKUP($D311,'Team - Wins CALC'!$C$22:$U$53,R$1+2,FALSE)</f>
        <v>0</v>
      </c>
      <c r="S311" s="35">
        <f>VLOOKUP($D311,'Team - Wins CALC'!$C$22:$U$53,S$1+2,FALSE)</f>
        <v>0</v>
      </c>
      <c r="T311" s="35">
        <f>VLOOKUP($D311,'Team - Wins CALC'!$C$22:$U$53,T$1+2,FALSE)</f>
        <v>0</v>
      </c>
      <c r="U311" s="35">
        <f>VLOOKUP($D311,'Team - Wins CALC'!$C$22:$U$53,U$1+2,FALSE)</f>
        <v>0</v>
      </c>
      <c r="V311" s="25">
        <f>SUM(E311:U311)</f>
        <v>2</v>
      </c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24:41" ht="12.75">
      <c r="X312" s="1">
        <v>1</v>
      </c>
      <c r="Y312" s="1">
        <v>2</v>
      </c>
      <c r="Z312" s="1">
        <v>3</v>
      </c>
      <c r="AA312" s="1">
        <v>4</v>
      </c>
      <c r="AB312" s="1">
        <v>5</v>
      </c>
      <c r="AC312" s="1">
        <v>6</v>
      </c>
      <c r="AD312" s="1">
        <v>7</v>
      </c>
      <c r="AE312" s="1">
        <v>8</v>
      </c>
      <c r="AF312" s="1">
        <v>9</v>
      </c>
      <c r="AG312" s="1">
        <v>10</v>
      </c>
      <c r="AH312" s="1">
        <v>11</v>
      </c>
      <c r="AI312" s="1">
        <v>12</v>
      </c>
      <c r="AJ312" s="1">
        <v>13</v>
      </c>
      <c r="AK312" s="1">
        <v>14</v>
      </c>
      <c r="AL312" s="1">
        <v>15</v>
      </c>
      <c r="AM312" s="1">
        <v>16</v>
      </c>
      <c r="AN312" s="1">
        <v>17</v>
      </c>
      <c r="AO312" s="15" t="s">
        <v>92</v>
      </c>
    </row>
    <row r="313" spans="3:41" ht="13.5" thickBot="1">
      <c r="C313" t="str">
        <f ca="1">INDIRECT("'Entries - DATA'!"&amp;"A"&amp;A314+3)</f>
        <v>Opus</v>
      </c>
      <c r="E313" s="1">
        <v>1</v>
      </c>
      <c r="F313" s="1">
        <v>2</v>
      </c>
      <c r="G313" s="1">
        <v>3</v>
      </c>
      <c r="H313" s="1">
        <v>4</v>
      </c>
      <c r="I313" s="1">
        <v>5</v>
      </c>
      <c r="J313" s="1">
        <v>6</v>
      </c>
      <c r="K313" s="1">
        <v>7</v>
      </c>
      <c r="L313" s="1">
        <v>8</v>
      </c>
      <c r="M313" s="1">
        <v>9</v>
      </c>
      <c r="N313" s="1">
        <v>10</v>
      </c>
      <c r="O313" s="1">
        <v>11</v>
      </c>
      <c r="P313" s="1">
        <v>12</v>
      </c>
      <c r="Q313" s="1">
        <v>13</v>
      </c>
      <c r="R313" s="1">
        <v>14</v>
      </c>
      <c r="S313" s="1">
        <v>15</v>
      </c>
      <c r="T313" s="1">
        <v>16</v>
      </c>
      <c r="U313" s="1">
        <v>17</v>
      </c>
      <c r="V313" s="20" t="s">
        <v>88</v>
      </c>
      <c r="X313">
        <f aca="true" t="shared" si="78" ref="X313:AN313">+E322</f>
        <v>4</v>
      </c>
      <c r="Y313">
        <f t="shared" si="78"/>
        <v>4</v>
      </c>
      <c r="Z313">
        <f t="shared" si="78"/>
        <v>0</v>
      </c>
      <c r="AA313">
        <f t="shared" si="78"/>
        <v>0</v>
      </c>
      <c r="AB313">
        <f t="shared" si="78"/>
        <v>0</v>
      </c>
      <c r="AC313">
        <f t="shared" si="78"/>
        <v>0</v>
      </c>
      <c r="AD313">
        <f t="shared" si="78"/>
        <v>0</v>
      </c>
      <c r="AE313">
        <f t="shared" si="78"/>
        <v>0</v>
      </c>
      <c r="AF313">
        <f t="shared" si="78"/>
        <v>0</v>
      </c>
      <c r="AG313">
        <f t="shared" si="78"/>
        <v>0</v>
      </c>
      <c r="AH313">
        <f t="shared" si="78"/>
        <v>0</v>
      </c>
      <c r="AI313">
        <f t="shared" si="78"/>
        <v>0</v>
      </c>
      <c r="AJ313">
        <f t="shared" si="78"/>
        <v>0</v>
      </c>
      <c r="AK313">
        <f t="shared" si="78"/>
        <v>0</v>
      </c>
      <c r="AL313">
        <f t="shared" si="78"/>
        <v>0</v>
      </c>
      <c r="AM313">
        <f t="shared" si="78"/>
        <v>0</v>
      </c>
      <c r="AN313">
        <f t="shared" si="78"/>
        <v>0</v>
      </c>
      <c r="AO313">
        <f>+V323</f>
        <v>0</v>
      </c>
    </row>
    <row r="314" spans="1:22" ht="12.75">
      <c r="A314">
        <f>+SUM(A301:A313)+1</f>
        <v>27</v>
      </c>
      <c r="C314" s="9" t="s">
        <v>4</v>
      </c>
      <c r="D314" s="3" t="str">
        <f>VLOOKUP(C313,'Entries - DATA'!$A$4:$S$43,11)</f>
        <v>Dallas COWBOYS</v>
      </c>
      <c r="E314" s="19">
        <f>VLOOKUP($D314,'Team - Wins CALC'!$C$22:$U$53,E$1+2,FALSE)</f>
        <v>1</v>
      </c>
      <c r="F314" s="19">
        <f>VLOOKUP($D314,'Team - Wins CALC'!$C$22:$U$53,F$1+2,FALSE)</f>
        <v>1</v>
      </c>
      <c r="G314" s="19">
        <f>VLOOKUP($D314,'Team - Wins CALC'!$C$22:$U$53,G$1+2,FALSE)</f>
        <v>0</v>
      </c>
      <c r="H314" s="19">
        <f>VLOOKUP($D314,'Team - Wins CALC'!$C$22:$U$53,H$1+2,FALSE)</f>
        <v>0</v>
      </c>
      <c r="I314" s="19">
        <f>VLOOKUP($D314,'Team - Wins CALC'!$C$22:$U$53,I$1+2,FALSE)</f>
        <v>0</v>
      </c>
      <c r="J314" s="19">
        <f>VLOOKUP($D314,'Team - Wins CALC'!$C$22:$U$53,J$1+2,FALSE)</f>
        <v>0</v>
      </c>
      <c r="K314" s="19">
        <f>VLOOKUP($D314,'Team - Wins CALC'!$C$22:$U$53,K$1+2,FALSE)</f>
        <v>0</v>
      </c>
      <c r="L314" s="19">
        <f>VLOOKUP($D314,'Team - Wins CALC'!$C$22:$U$53,L$1+2,FALSE)</f>
        <v>0</v>
      </c>
      <c r="M314" s="19">
        <f>VLOOKUP($D314,'Team - Wins CALC'!$C$22:$U$53,M$1+2,FALSE)</f>
        <v>0</v>
      </c>
      <c r="N314" s="19">
        <f>VLOOKUP($D314,'Team - Wins CALC'!$C$22:$U$53,N$1+2,FALSE)</f>
        <v>0</v>
      </c>
      <c r="O314" s="19">
        <f>VLOOKUP($D314,'Team - Wins CALC'!$C$22:$U$53,O$1+2,FALSE)</f>
        <v>0</v>
      </c>
      <c r="P314" s="19">
        <f>VLOOKUP($D314,'Team - Wins CALC'!$C$22:$U$53,P$1+2,FALSE)</f>
        <v>0</v>
      </c>
      <c r="Q314" s="19">
        <f>VLOOKUP($D314,'Team - Wins CALC'!$C$22:$U$53,Q$1+2,FALSE)</f>
        <v>0</v>
      </c>
      <c r="R314" s="19">
        <f>VLOOKUP($D314,'Team - Wins CALC'!$C$22:$U$53,R$1+2,FALSE)</f>
        <v>0</v>
      </c>
      <c r="S314" s="19">
        <f>VLOOKUP($D314,'Team - Wins CALC'!$C$22:$U$53,S$1+2,FALSE)</f>
        <v>0</v>
      </c>
      <c r="T314" s="19">
        <f>VLOOKUP($D314,'Team - Wins CALC'!$C$22:$U$53,T$1+2,FALSE)</f>
        <v>0</v>
      </c>
      <c r="U314" s="19">
        <f>VLOOKUP($D314,'Team - Wins CALC'!$C$22:$U$53,U$1+2,FALSE)</f>
        <v>0</v>
      </c>
      <c r="V314" s="21">
        <f>SUM(E314:U314)</f>
        <v>2</v>
      </c>
    </row>
    <row r="315" spans="3:22" ht="12.75">
      <c r="C315" s="10"/>
      <c r="D315" s="3" t="str">
        <f>VLOOKUP(C313,'Entries - DATA'!$A$4:$S$43,12)</f>
        <v>New Orleans SAINTS</v>
      </c>
      <c r="E315" s="19">
        <f>VLOOKUP($D315,'Team - Wins CALC'!$C$22:$U$53,E$1+2,FALSE)</f>
        <v>1</v>
      </c>
      <c r="F315" s="19">
        <f>VLOOKUP($D315,'Team - Wins CALC'!$C$22:$U$53,F$1+2,FALSE)</f>
        <v>0</v>
      </c>
      <c r="G315" s="19">
        <f>VLOOKUP($D315,'Team - Wins CALC'!$C$22:$U$53,G$1+2,FALSE)</f>
        <v>0</v>
      </c>
      <c r="H315" s="19">
        <f>VLOOKUP($D315,'Team - Wins CALC'!$C$22:$U$53,H$1+2,FALSE)</f>
        <v>0</v>
      </c>
      <c r="I315" s="19">
        <f>VLOOKUP($D315,'Team - Wins CALC'!$C$22:$U$53,I$1+2,FALSE)</f>
        <v>0</v>
      </c>
      <c r="J315" s="19">
        <f>VLOOKUP($D315,'Team - Wins CALC'!$C$22:$U$53,J$1+2,FALSE)</f>
        <v>0</v>
      </c>
      <c r="K315" s="19">
        <f>VLOOKUP($D315,'Team - Wins CALC'!$C$22:$U$53,K$1+2,FALSE)</f>
        <v>0</v>
      </c>
      <c r="L315" s="19">
        <f>VLOOKUP($D315,'Team - Wins CALC'!$C$22:$U$53,L$1+2,FALSE)</f>
        <v>0</v>
      </c>
      <c r="M315" s="19">
        <f>VLOOKUP($D315,'Team - Wins CALC'!$C$22:$U$53,M$1+2,FALSE)</f>
        <v>0</v>
      </c>
      <c r="N315" s="19">
        <f>VLOOKUP($D315,'Team - Wins CALC'!$C$22:$U$53,N$1+2,FALSE)</f>
        <v>0</v>
      </c>
      <c r="O315" s="19">
        <f>VLOOKUP($D315,'Team - Wins CALC'!$C$22:$U$53,O$1+2,FALSE)</f>
        <v>0</v>
      </c>
      <c r="P315" s="19">
        <f>VLOOKUP($D315,'Team - Wins CALC'!$C$22:$U$53,P$1+2,FALSE)</f>
        <v>0</v>
      </c>
      <c r="Q315" s="19">
        <f>VLOOKUP($D315,'Team - Wins CALC'!$C$22:$U$53,Q$1+2,FALSE)</f>
        <v>0</v>
      </c>
      <c r="R315" s="19">
        <f>VLOOKUP($D315,'Team - Wins CALC'!$C$22:$U$53,R$1+2,FALSE)</f>
        <v>0</v>
      </c>
      <c r="S315" s="19">
        <f>VLOOKUP($D315,'Team - Wins CALC'!$C$22:$U$53,S$1+2,FALSE)</f>
        <v>0</v>
      </c>
      <c r="T315" s="19">
        <f>VLOOKUP($D315,'Team - Wins CALC'!$C$22:$U$53,T$1+2,FALSE)</f>
        <v>0</v>
      </c>
      <c r="U315" s="19">
        <f>VLOOKUP($D315,'Team - Wins CALC'!$C$22:$U$53,U$1+2,FALSE)</f>
        <v>0</v>
      </c>
      <c r="V315" s="22">
        <f aca="true" t="shared" si="79" ref="V315:V322">SUM(E315:U315)</f>
        <v>1</v>
      </c>
    </row>
    <row r="316" spans="1:22" ht="12.75">
      <c r="A316" s="15"/>
      <c r="C316" s="10"/>
      <c r="D316" s="3" t="str">
        <f>VLOOKUP(C313,'Entries - DATA'!$A$4:$S$43,13)</f>
        <v>Minnesota VIKINGS</v>
      </c>
      <c r="E316" s="19">
        <f>VLOOKUP($D316,'Team - Wins CALC'!$C$22:$U$53,E$1+2,FALSE)</f>
        <v>0</v>
      </c>
      <c r="F316" s="19">
        <f>VLOOKUP($D316,'Team - Wins CALC'!$C$22:$U$53,F$1+2,FALSE)</f>
        <v>0</v>
      </c>
      <c r="G316" s="19">
        <f>VLOOKUP($D316,'Team - Wins CALC'!$C$22:$U$53,G$1+2,FALSE)</f>
        <v>0</v>
      </c>
      <c r="H316" s="19">
        <f>VLOOKUP($D316,'Team - Wins CALC'!$C$22:$U$53,H$1+2,FALSE)</f>
        <v>0</v>
      </c>
      <c r="I316" s="19">
        <f>VLOOKUP($D316,'Team - Wins CALC'!$C$22:$U$53,I$1+2,FALSE)</f>
        <v>0</v>
      </c>
      <c r="J316" s="19">
        <f>VLOOKUP($D316,'Team - Wins CALC'!$C$22:$U$53,J$1+2,FALSE)</f>
        <v>0</v>
      </c>
      <c r="K316" s="19">
        <f>VLOOKUP($D316,'Team - Wins CALC'!$C$22:$U$53,K$1+2,FALSE)</f>
        <v>0</v>
      </c>
      <c r="L316" s="19">
        <f>VLOOKUP($D316,'Team - Wins CALC'!$C$22:$U$53,L$1+2,FALSE)</f>
        <v>0</v>
      </c>
      <c r="M316" s="19">
        <f>VLOOKUP($D316,'Team - Wins CALC'!$C$22:$U$53,M$1+2,FALSE)</f>
        <v>0</v>
      </c>
      <c r="N316" s="19">
        <f>VLOOKUP($D316,'Team - Wins CALC'!$C$22:$U$53,N$1+2,FALSE)</f>
        <v>0</v>
      </c>
      <c r="O316" s="19">
        <f>VLOOKUP($D316,'Team - Wins CALC'!$C$22:$U$53,O$1+2,FALSE)</f>
        <v>0</v>
      </c>
      <c r="P316" s="19">
        <f>VLOOKUP($D316,'Team - Wins CALC'!$C$22:$U$53,P$1+2,FALSE)</f>
        <v>0</v>
      </c>
      <c r="Q316" s="19">
        <f>VLOOKUP($D316,'Team - Wins CALC'!$C$22:$U$53,Q$1+2,FALSE)</f>
        <v>0</v>
      </c>
      <c r="R316" s="19">
        <f>VLOOKUP($D316,'Team - Wins CALC'!$C$22:$U$53,R$1+2,FALSE)</f>
        <v>0</v>
      </c>
      <c r="S316" s="19">
        <f>VLOOKUP($D316,'Team - Wins CALC'!$C$22:$U$53,S$1+2,FALSE)</f>
        <v>0</v>
      </c>
      <c r="T316" s="19">
        <f>VLOOKUP($D316,'Team - Wins CALC'!$C$22:$U$53,T$1+2,FALSE)</f>
        <v>0</v>
      </c>
      <c r="U316" s="19">
        <f>VLOOKUP($D316,'Team - Wins CALC'!$C$22:$U$53,U$1+2,FALSE)</f>
        <v>0</v>
      </c>
      <c r="V316" s="22">
        <f t="shared" si="79"/>
        <v>0</v>
      </c>
    </row>
    <row r="317" spans="3:22" ht="12.75">
      <c r="C317" s="11"/>
      <c r="D317" s="3" t="str">
        <f>VLOOKUP(C313,'Entries - DATA'!$A$4:$S$43,14)</f>
        <v>Seattle SEAHAWKS</v>
      </c>
      <c r="E317" s="19">
        <f>VLOOKUP($D317,'Team - Wins CALC'!$C$22:$U$53,E$1+2,FALSE)</f>
        <v>0</v>
      </c>
      <c r="F317" s="19">
        <f>VLOOKUP($D317,'Team - Wins CALC'!$C$22:$U$53,F$1+2,FALSE)</f>
        <v>0</v>
      </c>
      <c r="G317" s="19">
        <f>VLOOKUP($D317,'Team - Wins CALC'!$C$22:$U$53,G$1+2,FALSE)</f>
        <v>0</v>
      </c>
      <c r="H317" s="19">
        <f>VLOOKUP($D317,'Team - Wins CALC'!$C$22:$U$53,H$1+2,FALSE)</f>
        <v>0</v>
      </c>
      <c r="I317" s="19">
        <f>VLOOKUP($D317,'Team - Wins CALC'!$C$22:$U$53,I$1+2,FALSE)</f>
        <v>0</v>
      </c>
      <c r="J317" s="19">
        <f>VLOOKUP($D317,'Team - Wins CALC'!$C$22:$U$53,J$1+2,FALSE)</f>
        <v>0</v>
      </c>
      <c r="K317" s="19">
        <f>VLOOKUP($D317,'Team - Wins CALC'!$C$22:$U$53,K$1+2,FALSE)</f>
        <v>0</v>
      </c>
      <c r="L317" s="19">
        <f>VLOOKUP($D317,'Team - Wins CALC'!$C$22:$U$53,L$1+2,FALSE)</f>
        <v>0</v>
      </c>
      <c r="M317" s="19">
        <f>VLOOKUP($D317,'Team - Wins CALC'!$C$22:$U$53,M$1+2,FALSE)</f>
        <v>0</v>
      </c>
      <c r="N317" s="19">
        <f>VLOOKUP($D317,'Team - Wins CALC'!$C$22:$U$53,N$1+2,FALSE)</f>
        <v>0</v>
      </c>
      <c r="O317" s="19">
        <f>VLOOKUP($D317,'Team - Wins CALC'!$C$22:$U$53,O$1+2,FALSE)</f>
        <v>0</v>
      </c>
      <c r="P317" s="19">
        <f>VLOOKUP($D317,'Team - Wins CALC'!$C$22:$U$53,P$1+2,FALSE)</f>
        <v>0</v>
      </c>
      <c r="Q317" s="19">
        <f>VLOOKUP($D317,'Team - Wins CALC'!$C$22:$U$53,Q$1+2,FALSE)</f>
        <v>0</v>
      </c>
      <c r="R317" s="19">
        <f>VLOOKUP($D317,'Team - Wins CALC'!$C$22:$U$53,R$1+2,FALSE)</f>
        <v>0</v>
      </c>
      <c r="S317" s="19">
        <f>VLOOKUP($D317,'Team - Wins CALC'!$C$22:$U$53,S$1+2,FALSE)</f>
        <v>0</v>
      </c>
      <c r="T317" s="19">
        <f>VLOOKUP($D317,'Team - Wins CALC'!$C$22:$U$53,T$1+2,FALSE)</f>
        <v>0</v>
      </c>
      <c r="U317" s="19">
        <f>VLOOKUP($D317,'Team - Wins CALC'!$C$22:$U$53,U$1+2,FALSE)</f>
        <v>0</v>
      </c>
      <c r="V317" s="22">
        <f t="shared" si="79"/>
        <v>0</v>
      </c>
    </row>
    <row r="318" spans="3:22" ht="12.75">
      <c r="C318" s="9" t="s">
        <v>6</v>
      </c>
      <c r="D318" s="3" t="str">
        <f>VLOOKUP(C313,'Entries - DATA'!$A$4:$S$43,15)</f>
        <v>San Diego CHARGERS</v>
      </c>
      <c r="E318" s="19">
        <f>VLOOKUP($D318,'Team - Wins CALC'!$C$22:$U$53,E$1+2,FALSE)</f>
        <v>0</v>
      </c>
      <c r="F318" s="19">
        <f>VLOOKUP($D318,'Team - Wins CALC'!$C$22:$U$53,F$1+2,FALSE)</f>
        <v>0</v>
      </c>
      <c r="G318" s="19">
        <f>VLOOKUP($D318,'Team - Wins CALC'!$C$22:$U$53,G$1+2,FALSE)</f>
        <v>0</v>
      </c>
      <c r="H318" s="19">
        <f>VLOOKUP($D318,'Team - Wins CALC'!$C$22:$U$53,H$1+2,FALSE)</f>
        <v>0</v>
      </c>
      <c r="I318" s="19">
        <f>VLOOKUP($D318,'Team - Wins CALC'!$C$22:$U$53,I$1+2,FALSE)</f>
        <v>0</v>
      </c>
      <c r="J318" s="19">
        <f>VLOOKUP($D318,'Team - Wins CALC'!$C$22:$U$53,J$1+2,FALSE)</f>
        <v>0</v>
      </c>
      <c r="K318" s="19">
        <f>VLOOKUP($D318,'Team - Wins CALC'!$C$22:$U$53,K$1+2,FALSE)</f>
        <v>0</v>
      </c>
      <c r="L318" s="19">
        <f>VLOOKUP($D318,'Team - Wins CALC'!$C$22:$U$53,L$1+2,FALSE)</f>
        <v>0</v>
      </c>
      <c r="M318" s="19">
        <f>VLOOKUP($D318,'Team - Wins CALC'!$C$22:$U$53,M$1+2,FALSE)</f>
        <v>0</v>
      </c>
      <c r="N318" s="19">
        <f>VLOOKUP($D318,'Team - Wins CALC'!$C$22:$U$53,N$1+2,FALSE)</f>
        <v>0</v>
      </c>
      <c r="O318" s="19">
        <f>VLOOKUP($D318,'Team - Wins CALC'!$C$22:$U$53,O$1+2,FALSE)</f>
        <v>0</v>
      </c>
      <c r="P318" s="19">
        <f>VLOOKUP($D318,'Team - Wins CALC'!$C$22:$U$53,P$1+2,FALSE)</f>
        <v>0</v>
      </c>
      <c r="Q318" s="19">
        <f>VLOOKUP($D318,'Team - Wins CALC'!$C$22:$U$53,Q$1+2,FALSE)</f>
        <v>0</v>
      </c>
      <c r="R318" s="19">
        <f>VLOOKUP($D318,'Team - Wins CALC'!$C$22:$U$53,R$1+2,FALSE)</f>
        <v>0</v>
      </c>
      <c r="S318" s="19">
        <f>VLOOKUP($D318,'Team - Wins CALC'!$C$22:$U$53,S$1+2,FALSE)</f>
        <v>0</v>
      </c>
      <c r="T318" s="19">
        <f>VLOOKUP($D318,'Team - Wins CALC'!$C$22:$U$53,T$1+2,FALSE)</f>
        <v>0</v>
      </c>
      <c r="U318" s="19">
        <f>VLOOKUP($D318,'Team - Wins CALC'!$C$22:$U$53,U$1+2,FALSE)</f>
        <v>0</v>
      </c>
      <c r="V318" s="22">
        <f t="shared" si="79"/>
        <v>0</v>
      </c>
    </row>
    <row r="319" spans="3:22" ht="12.75">
      <c r="C319" s="10"/>
      <c r="D319" s="3" t="str">
        <f>VLOOKUP(C313,'Entries - DATA'!$A$4:$S$43,16)</f>
        <v>Pittsburgh STEELERS</v>
      </c>
      <c r="E319" s="19">
        <f>VLOOKUP($D319,'Team - Wins CALC'!$C$22:$U$53,E$1+2,FALSE)</f>
        <v>1</v>
      </c>
      <c r="F319" s="19">
        <f>VLOOKUP($D319,'Team - Wins CALC'!$C$22:$U$53,F$1+2,FALSE)</f>
        <v>1</v>
      </c>
      <c r="G319" s="19">
        <f>VLOOKUP($D319,'Team - Wins CALC'!$C$22:$U$53,G$1+2,FALSE)</f>
        <v>0</v>
      </c>
      <c r="H319" s="19">
        <f>VLOOKUP($D319,'Team - Wins CALC'!$C$22:$U$53,H$1+2,FALSE)</f>
        <v>0</v>
      </c>
      <c r="I319" s="19">
        <f>VLOOKUP($D319,'Team - Wins CALC'!$C$22:$U$53,I$1+2,FALSE)</f>
        <v>0</v>
      </c>
      <c r="J319" s="19">
        <f>VLOOKUP($D319,'Team - Wins CALC'!$C$22:$U$53,J$1+2,FALSE)</f>
        <v>0</v>
      </c>
      <c r="K319" s="19">
        <f>VLOOKUP($D319,'Team - Wins CALC'!$C$22:$U$53,K$1+2,FALSE)</f>
        <v>0</v>
      </c>
      <c r="L319" s="19">
        <f>VLOOKUP($D319,'Team - Wins CALC'!$C$22:$U$53,L$1+2,FALSE)</f>
        <v>0</v>
      </c>
      <c r="M319" s="19">
        <f>VLOOKUP($D319,'Team - Wins CALC'!$C$22:$U$53,M$1+2,FALSE)</f>
        <v>0</v>
      </c>
      <c r="N319" s="19">
        <f>VLOOKUP($D319,'Team - Wins CALC'!$C$22:$U$53,N$1+2,FALSE)</f>
        <v>0</v>
      </c>
      <c r="O319" s="19">
        <f>VLOOKUP($D319,'Team - Wins CALC'!$C$22:$U$53,O$1+2,FALSE)</f>
        <v>0</v>
      </c>
      <c r="P319" s="19">
        <f>VLOOKUP($D319,'Team - Wins CALC'!$C$22:$U$53,P$1+2,FALSE)</f>
        <v>0</v>
      </c>
      <c r="Q319" s="19">
        <f>VLOOKUP($D319,'Team - Wins CALC'!$C$22:$U$53,Q$1+2,FALSE)</f>
        <v>0</v>
      </c>
      <c r="R319" s="19">
        <f>VLOOKUP($D319,'Team - Wins CALC'!$C$22:$U$53,R$1+2,FALSE)</f>
        <v>0</v>
      </c>
      <c r="S319" s="19">
        <f>VLOOKUP($D319,'Team - Wins CALC'!$C$22:$U$53,S$1+2,FALSE)</f>
        <v>0</v>
      </c>
      <c r="T319" s="19">
        <f>VLOOKUP($D319,'Team - Wins CALC'!$C$22:$U$53,T$1+2,FALSE)</f>
        <v>0</v>
      </c>
      <c r="U319" s="19">
        <f>VLOOKUP($D319,'Team - Wins CALC'!$C$22:$U$53,U$1+2,FALSE)</f>
        <v>0</v>
      </c>
      <c r="V319" s="22">
        <f t="shared" si="79"/>
        <v>2</v>
      </c>
    </row>
    <row r="320" spans="3:22" ht="12.75">
      <c r="C320" s="10"/>
      <c r="D320" s="3" t="str">
        <f>VLOOKUP(C313,'Entries - DATA'!$A$4:$S$43,17)</f>
        <v>Indianapolis COLTS</v>
      </c>
      <c r="E320" s="19">
        <f>VLOOKUP($D320,'Team - Wins CALC'!$C$22:$U$53,E$1+2,FALSE)</f>
        <v>0</v>
      </c>
      <c r="F320" s="19">
        <f>VLOOKUP($D320,'Team - Wins CALC'!$C$22:$U$53,F$1+2,FALSE)</f>
        <v>1</v>
      </c>
      <c r="G320" s="19">
        <f>VLOOKUP($D320,'Team - Wins CALC'!$C$22:$U$53,G$1+2,FALSE)</f>
        <v>0</v>
      </c>
      <c r="H320" s="19">
        <f>VLOOKUP($D320,'Team - Wins CALC'!$C$22:$U$53,H$1+2,FALSE)</f>
        <v>0</v>
      </c>
      <c r="I320" s="19">
        <f>VLOOKUP($D320,'Team - Wins CALC'!$C$22:$U$53,I$1+2,FALSE)</f>
        <v>0</v>
      </c>
      <c r="J320" s="19">
        <f>VLOOKUP($D320,'Team - Wins CALC'!$C$22:$U$53,J$1+2,FALSE)</f>
        <v>0</v>
      </c>
      <c r="K320" s="19">
        <f>VLOOKUP($D320,'Team - Wins CALC'!$C$22:$U$53,K$1+2,FALSE)</f>
        <v>0</v>
      </c>
      <c r="L320" s="19">
        <f>VLOOKUP($D320,'Team - Wins CALC'!$C$22:$U$53,L$1+2,FALSE)</f>
        <v>0</v>
      </c>
      <c r="M320" s="19">
        <f>VLOOKUP($D320,'Team - Wins CALC'!$C$22:$U$53,M$1+2,FALSE)</f>
        <v>0</v>
      </c>
      <c r="N320" s="19">
        <f>VLOOKUP($D320,'Team - Wins CALC'!$C$22:$U$53,N$1+2,FALSE)</f>
        <v>0</v>
      </c>
      <c r="O320" s="19">
        <f>VLOOKUP($D320,'Team - Wins CALC'!$C$22:$U$53,O$1+2,FALSE)</f>
        <v>0</v>
      </c>
      <c r="P320" s="19">
        <f>VLOOKUP($D320,'Team - Wins CALC'!$C$22:$U$53,P$1+2,FALSE)</f>
        <v>0</v>
      </c>
      <c r="Q320" s="19">
        <f>VLOOKUP($D320,'Team - Wins CALC'!$C$22:$U$53,Q$1+2,FALSE)</f>
        <v>0</v>
      </c>
      <c r="R320" s="19">
        <f>VLOOKUP($D320,'Team - Wins CALC'!$C$22:$U$53,R$1+2,FALSE)</f>
        <v>0</v>
      </c>
      <c r="S320" s="19">
        <f>VLOOKUP($D320,'Team - Wins CALC'!$C$22:$U$53,S$1+2,FALSE)</f>
        <v>0</v>
      </c>
      <c r="T320" s="19">
        <f>VLOOKUP($D320,'Team - Wins CALC'!$C$22:$U$53,T$1+2,FALSE)</f>
        <v>0</v>
      </c>
      <c r="U320" s="19">
        <f>VLOOKUP($D320,'Team - Wins CALC'!$C$22:$U$53,U$1+2,FALSE)</f>
        <v>0</v>
      </c>
      <c r="V320" s="22">
        <f t="shared" si="79"/>
        <v>1</v>
      </c>
    </row>
    <row r="321" spans="3:22" ht="13.5" thickBot="1">
      <c r="C321" s="11"/>
      <c r="D321" s="3" t="str">
        <f>VLOOKUP(C313,'Entries - DATA'!$A$4:$S$43,18)</f>
        <v>New England PATRIOTS</v>
      </c>
      <c r="E321" s="19">
        <f>VLOOKUP($D321,'Team - Wins CALC'!$C$22:$U$53,E$1+2,FALSE)</f>
        <v>1</v>
      </c>
      <c r="F321" s="19">
        <f>VLOOKUP($D321,'Team - Wins CALC'!$C$22:$U$53,F$1+2,FALSE)</f>
        <v>1</v>
      </c>
      <c r="G321" s="19">
        <f>VLOOKUP($D321,'Team - Wins CALC'!$C$22:$U$53,G$1+2,FALSE)</f>
        <v>0</v>
      </c>
      <c r="H321" s="19">
        <f>VLOOKUP($D321,'Team - Wins CALC'!$C$22:$U$53,H$1+2,FALSE)</f>
        <v>0</v>
      </c>
      <c r="I321" s="19">
        <f>VLOOKUP($D321,'Team - Wins CALC'!$C$22:$U$53,I$1+2,FALSE)</f>
        <v>0</v>
      </c>
      <c r="J321" s="19">
        <f>VLOOKUP($D321,'Team - Wins CALC'!$C$22:$U$53,J$1+2,FALSE)</f>
        <v>0</v>
      </c>
      <c r="K321" s="19">
        <f>VLOOKUP($D321,'Team - Wins CALC'!$C$22:$U$53,K$1+2,FALSE)</f>
        <v>0</v>
      </c>
      <c r="L321" s="19">
        <f>VLOOKUP($D321,'Team - Wins CALC'!$C$22:$U$53,L$1+2,FALSE)</f>
        <v>0</v>
      </c>
      <c r="M321" s="19">
        <f>VLOOKUP($D321,'Team - Wins CALC'!$C$22:$U$53,M$1+2,FALSE)</f>
        <v>0</v>
      </c>
      <c r="N321" s="19">
        <f>VLOOKUP($D321,'Team - Wins CALC'!$C$22:$U$53,N$1+2,FALSE)</f>
        <v>0</v>
      </c>
      <c r="O321" s="19">
        <f>VLOOKUP($D321,'Team - Wins CALC'!$C$22:$U$53,O$1+2,FALSE)</f>
        <v>0</v>
      </c>
      <c r="P321" s="19">
        <f>VLOOKUP($D321,'Team - Wins CALC'!$C$22:$U$53,P$1+2,FALSE)</f>
        <v>0</v>
      </c>
      <c r="Q321" s="19">
        <f>VLOOKUP($D321,'Team - Wins CALC'!$C$22:$U$53,Q$1+2,FALSE)</f>
        <v>0</v>
      </c>
      <c r="R321" s="19">
        <f>VLOOKUP($D321,'Team - Wins CALC'!$C$22:$U$53,R$1+2,FALSE)</f>
        <v>0</v>
      </c>
      <c r="S321" s="19">
        <f>VLOOKUP($D321,'Team - Wins CALC'!$C$22:$U$53,S$1+2,FALSE)</f>
        <v>0</v>
      </c>
      <c r="T321" s="19">
        <f>VLOOKUP($D321,'Team - Wins CALC'!$C$22:$U$53,T$1+2,FALSE)</f>
        <v>0</v>
      </c>
      <c r="U321" s="19">
        <f>VLOOKUP($D321,'Team - Wins CALC'!$C$22:$U$53,U$1+2,FALSE)</f>
        <v>0</v>
      </c>
      <c r="V321" s="23">
        <f t="shared" si="79"/>
        <v>2</v>
      </c>
    </row>
    <row r="322" spans="3:41" ht="13.5" thickBot="1">
      <c r="C322" s="17"/>
      <c r="D322" s="18" t="s">
        <v>86</v>
      </c>
      <c r="E322" s="16">
        <f>SUM(E314:E321)</f>
        <v>4</v>
      </c>
      <c r="F322" s="13">
        <f aca="true" t="shared" si="80" ref="F322:U322">SUM(F314:F321)</f>
        <v>4</v>
      </c>
      <c r="G322" s="13">
        <f t="shared" si="80"/>
        <v>0</v>
      </c>
      <c r="H322" s="13">
        <f t="shared" si="80"/>
        <v>0</v>
      </c>
      <c r="I322" s="13">
        <f t="shared" si="80"/>
        <v>0</v>
      </c>
      <c r="J322" s="13">
        <f t="shared" si="80"/>
        <v>0</v>
      </c>
      <c r="K322" s="13">
        <f t="shared" si="80"/>
        <v>0</v>
      </c>
      <c r="L322" s="13">
        <f t="shared" si="80"/>
        <v>0</v>
      </c>
      <c r="M322" s="13">
        <f t="shared" si="80"/>
        <v>0</v>
      </c>
      <c r="N322" s="13">
        <f t="shared" si="80"/>
        <v>0</v>
      </c>
      <c r="O322" s="13">
        <f t="shared" si="80"/>
        <v>0</v>
      </c>
      <c r="P322" s="13">
        <f t="shared" si="80"/>
        <v>0</v>
      </c>
      <c r="Q322" s="13">
        <f t="shared" si="80"/>
        <v>0</v>
      </c>
      <c r="R322" s="13">
        <f t="shared" si="80"/>
        <v>0</v>
      </c>
      <c r="S322" s="13">
        <f t="shared" si="80"/>
        <v>0</v>
      </c>
      <c r="T322" s="13">
        <f t="shared" si="80"/>
        <v>0</v>
      </c>
      <c r="U322" s="14">
        <f t="shared" si="80"/>
        <v>0</v>
      </c>
      <c r="V322" s="24">
        <f t="shared" si="79"/>
        <v>8</v>
      </c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3:41" s="20" customFormat="1" ht="22.5" customHeight="1">
      <c r="C323" s="34" t="s">
        <v>87</v>
      </c>
      <c r="D323" s="31" t="str">
        <f>VLOOKUP(C313,'Entries - DATA'!$A$4:$S$43,19)</f>
        <v>Jacksonville JAGUARS</v>
      </c>
      <c r="E323" s="35">
        <f>VLOOKUP($D323,'Team - Wins CALC'!$C$22:$U$53,E$1+2,FALSE)</f>
        <v>0</v>
      </c>
      <c r="F323" s="35">
        <f>VLOOKUP($D323,'Team - Wins CALC'!$C$22:$U$53,F$1+2,FALSE)</f>
        <v>0</v>
      </c>
      <c r="G323" s="35">
        <f>VLOOKUP($D323,'Team - Wins CALC'!$C$22:$U$53,G$1+2,FALSE)</f>
        <v>0</v>
      </c>
      <c r="H323" s="35">
        <f>VLOOKUP($D323,'Team - Wins CALC'!$C$22:$U$53,H$1+2,FALSE)</f>
        <v>0</v>
      </c>
      <c r="I323" s="35">
        <f>VLOOKUP($D323,'Team - Wins CALC'!$C$22:$U$53,I$1+2,FALSE)</f>
        <v>0</v>
      </c>
      <c r="J323" s="35">
        <f>VLOOKUP($D323,'Team - Wins CALC'!$C$22:$U$53,J$1+2,FALSE)</f>
        <v>0</v>
      </c>
      <c r="K323" s="35">
        <f>VLOOKUP($D323,'Team - Wins CALC'!$C$22:$U$53,K$1+2,FALSE)</f>
        <v>0</v>
      </c>
      <c r="L323" s="35">
        <f>VLOOKUP($D323,'Team - Wins CALC'!$C$22:$U$53,L$1+2,FALSE)</f>
        <v>0</v>
      </c>
      <c r="M323" s="35">
        <f>VLOOKUP($D323,'Team - Wins CALC'!$C$22:$U$53,M$1+2,FALSE)</f>
        <v>0</v>
      </c>
      <c r="N323" s="35">
        <f>VLOOKUP($D323,'Team - Wins CALC'!$C$22:$U$53,N$1+2,FALSE)</f>
        <v>0</v>
      </c>
      <c r="O323" s="35">
        <f>VLOOKUP($D323,'Team - Wins CALC'!$C$22:$U$53,O$1+2,FALSE)</f>
        <v>0</v>
      </c>
      <c r="P323" s="35">
        <f>VLOOKUP($D323,'Team - Wins CALC'!$C$22:$U$53,P$1+2,FALSE)</f>
        <v>0</v>
      </c>
      <c r="Q323" s="35">
        <f>VLOOKUP($D323,'Team - Wins CALC'!$C$22:$U$53,Q$1+2,FALSE)</f>
        <v>0</v>
      </c>
      <c r="R323" s="35">
        <f>VLOOKUP($D323,'Team - Wins CALC'!$C$22:$U$53,R$1+2,FALSE)</f>
        <v>0</v>
      </c>
      <c r="S323" s="35">
        <f>VLOOKUP($D323,'Team - Wins CALC'!$C$22:$U$53,S$1+2,FALSE)</f>
        <v>0</v>
      </c>
      <c r="T323" s="35">
        <f>VLOOKUP($D323,'Team - Wins CALC'!$C$22:$U$53,T$1+2,FALSE)</f>
        <v>0</v>
      </c>
      <c r="U323" s="35">
        <f>VLOOKUP($D323,'Team - Wins CALC'!$C$22:$U$53,U$1+2,FALSE)</f>
        <v>0</v>
      </c>
      <c r="V323" s="25">
        <f>SUM(E323:U323)</f>
        <v>0</v>
      </c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24:41" ht="12.75">
      <c r="X324" s="1">
        <v>1</v>
      </c>
      <c r="Y324" s="1">
        <v>2</v>
      </c>
      <c r="Z324" s="1">
        <v>3</v>
      </c>
      <c r="AA324" s="1">
        <v>4</v>
      </c>
      <c r="AB324" s="1">
        <v>5</v>
      </c>
      <c r="AC324" s="1">
        <v>6</v>
      </c>
      <c r="AD324" s="1">
        <v>7</v>
      </c>
      <c r="AE324" s="1">
        <v>8</v>
      </c>
      <c r="AF324" s="1">
        <v>9</v>
      </c>
      <c r="AG324" s="1">
        <v>10</v>
      </c>
      <c r="AH324" s="1">
        <v>11</v>
      </c>
      <c r="AI324" s="1">
        <v>12</v>
      </c>
      <c r="AJ324" s="1">
        <v>13</v>
      </c>
      <c r="AK324" s="1">
        <v>14</v>
      </c>
      <c r="AL324" s="1">
        <v>15</v>
      </c>
      <c r="AM324" s="1">
        <v>16</v>
      </c>
      <c r="AN324" s="1">
        <v>17</v>
      </c>
      <c r="AO324" s="15" t="s">
        <v>92</v>
      </c>
    </row>
    <row r="325" spans="3:41" ht="13.5" thickBot="1">
      <c r="C325" t="str">
        <f ca="1">INDIRECT("'Entries - DATA'!"&amp;"A"&amp;A326+3)</f>
        <v>Proulx</v>
      </c>
      <c r="E325" s="1">
        <v>1</v>
      </c>
      <c r="F325" s="1">
        <v>2</v>
      </c>
      <c r="G325" s="1">
        <v>3</v>
      </c>
      <c r="H325" s="1">
        <v>4</v>
      </c>
      <c r="I325" s="1">
        <v>5</v>
      </c>
      <c r="J325" s="1">
        <v>6</v>
      </c>
      <c r="K325" s="1">
        <v>7</v>
      </c>
      <c r="L325" s="1">
        <v>8</v>
      </c>
      <c r="M325" s="1">
        <v>9</v>
      </c>
      <c r="N325" s="1">
        <v>10</v>
      </c>
      <c r="O325" s="1">
        <v>11</v>
      </c>
      <c r="P325" s="1">
        <v>12</v>
      </c>
      <c r="Q325" s="1">
        <v>13</v>
      </c>
      <c r="R325" s="1">
        <v>14</v>
      </c>
      <c r="S325" s="1">
        <v>15</v>
      </c>
      <c r="T325" s="1">
        <v>16</v>
      </c>
      <c r="U325" s="1">
        <v>17</v>
      </c>
      <c r="V325" s="20" t="s">
        <v>88</v>
      </c>
      <c r="X325">
        <f aca="true" t="shared" si="81" ref="X325:AN325">+E334</f>
        <v>4</v>
      </c>
      <c r="Y325">
        <f t="shared" si="81"/>
        <v>5</v>
      </c>
      <c r="Z325">
        <f t="shared" si="81"/>
        <v>0</v>
      </c>
      <c r="AA325">
        <f t="shared" si="81"/>
        <v>0</v>
      </c>
      <c r="AB325">
        <f t="shared" si="81"/>
        <v>0</v>
      </c>
      <c r="AC325">
        <f t="shared" si="81"/>
        <v>0</v>
      </c>
      <c r="AD325">
        <f t="shared" si="81"/>
        <v>0</v>
      </c>
      <c r="AE325">
        <f t="shared" si="81"/>
        <v>0</v>
      </c>
      <c r="AF325">
        <f t="shared" si="81"/>
        <v>0</v>
      </c>
      <c r="AG325">
        <f t="shared" si="81"/>
        <v>0</v>
      </c>
      <c r="AH325">
        <f t="shared" si="81"/>
        <v>0</v>
      </c>
      <c r="AI325">
        <f t="shared" si="81"/>
        <v>0</v>
      </c>
      <c r="AJ325">
        <f t="shared" si="81"/>
        <v>0</v>
      </c>
      <c r="AK325">
        <f t="shared" si="81"/>
        <v>0</v>
      </c>
      <c r="AL325">
        <f t="shared" si="81"/>
        <v>0</v>
      </c>
      <c r="AM325">
        <f t="shared" si="81"/>
        <v>0</v>
      </c>
      <c r="AN325">
        <f t="shared" si="81"/>
        <v>0</v>
      </c>
      <c r="AO325">
        <f>+V335</f>
        <v>1</v>
      </c>
    </row>
    <row r="326" spans="1:22" ht="12.75">
      <c r="A326">
        <f>+SUM(A313:A325)+1</f>
        <v>28</v>
      </c>
      <c r="C326" s="9" t="s">
        <v>4</v>
      </c>
      <c r="D326" s="3" t="str">
        <f>VLOOKUP(C325,'Entries - DATA'!$A$4:$S$43,11)</f>
        <v>Dallas COWBOYS</v>
      </c>
      <c r="E326" s="19">
        <f>VLOOKUP($D326,'Team - Wins CALC'!$C$22:$U$53,E$1+2,FALSE)</f>
        <v>1</v>
      </c>
      <c r="F326" s="19">
        <f>VLOOKUP($D326,'Team - Wins CALC'!$C$22:$U$53,F$1+2,FALSE)</f>
        <v>1</v>
      </c>
      <c r="G326" s="19">
        <f>VLOOKUP($D326,'Team - Wins CALC'!$C$22:$U$53,G$1+2,FALSE)</f>
        <v>0</v>
      </c>
      <c r="H326" s="19">
        <f>VLOOKUP($D326,'Team - Wins CALC'!$C$22:$U$53,H$1+2,FALSE)</f>
        <v>0</v>
      </c>
      <c r="I326" s="19">
        <f>VLOOKUP($D326,'Team - Wins CALC'!$C$22:$U$53,I$1+2,FALSE)</f>
        <v>0</v>
      </c>
      <c r="J326" s="19">
        <f>VLOOKUP($D326,'Team - Wins CALC'!$C$22:$U$53,J$1+2,FALSE)</f>
        <v>0</v>
      </c>
      <c r="K326" s="19">
        <f>VLOOKUP($D326,'Team - Wins CALC'!$C$22:$U$53,K$1+2,FALSE)</f>
        <v>0</v>
      </c>
      <c r="L326" s="19">
        <f>VLOOKUP($D326,'Team - Wins CALC'!$C$22:$U$53,L$1+2,FALSE)</f>
        <v>0</v>
      </c>
      <c r="M326" s="19">
        <f>VLOOKUP($D326,'Team - Wins CALC'!$C$22:$U$53,M$1+2,FALSE)</f>
        <v>0</v>
      </c>
      <c r="N326" s="19">
        <f>VLOOKUP($D326,'Team - Wins CALC'!$C$22:$U$53,N$1+2,FALSE)</f>
        <v>0</v>
      </c>
      <c r="O326" s="19">
        <f>VLOOKUP($D326,'Team - Wins CALC'!$C$22:$U$53,O$1+2,FALSE)</f>
        <v>0</v>
      </c>
      <c r="P326" s="19">
        <f>VLOOKUP($D326,'Team - Wins CALC'!$C$22:$U$53,P$1+2,FALSE)</f>
        <v>0</v>
      </c>
      <c r="Q326" s="19">
        <f>VLOOKUP($D326,'Team - Wins CALC'!$C$22:$U$53,Q$1+2,FALSE)</f>
        <v>0</v>
      </c>
      <c r="R326" s="19">
        <f>VLOOKUP($D326,'Team - Wins CALC'!$C$22:$U$53,R$1+2,FALSE)</f>
        <v>0</v>
      </c>
      <c r="S326" s="19">
        <f>VLOOKUP($D326,'Team - Wins CALC'!$C$22:$U$53,S$1+2,FALSE)</f>
        <v>0</v>
      </c>
      <c r="T326" s="19">
        <f>VLOOKUP($D326,'Team - Wins CALC'!$C$22:$U$53,T$1+2,FALSE)</f>
        <v>0</v>
      </c>
      <c r="U326" s="19">
        <f>VLOOKUP($D326,'Team - Wins CALC'!$C$22:$U$53,U$1+2,FALSE)</f>
        <v>0</v>
      </c>
      <c r="V326" s="21">
        <f>SUM(E326:U326)</f>
        <v>2</v>
      </c>
    </row>
    <row r="327" spans="3:22" ht="12.75">
      <c r="C327" s="10"/>
      <c r="D327" s="3" t="str">
        <f>VLOOKUP(C325,'Entries - DATA'!$A$4:$S$43,12)</f>
        <v>New York GIANTS</v>
      </c>
      <c r="E327" s="19">
        <f>VLOOKUP($D327,'Team - Wins CALC'!$C$22:$U$53,E$1+2,FALSE)</f>
        <v>1</v>
      </c>
      <c r="F327" s="19">
        <f>VLOOKUP($D327,'Team - Wins CALC'!$C$22:$U$53,F$1+2,FALSE)</f>
        <v>1</v>
      </c>
      <c r="G327" s="19">
        <f>VLOOKUP($D327,'Team - Wins CALC'!$C$22:$U$53,G$1+2,FALSE)</f>
        <v>0</v>
      </c>
      <c r="H327" s="19">
        <f>VLOOKUP($D327,'Team - Wins CALC'!$C$22:$U$53,H$1+2,FALSE)</f>
        <v>0</v>
      </c>
      <c r="I327" s="19">
        <f>VLOOKUP($D327,'Team - Wins CALC'!$C$22:$U$53,I$1+2,FALSE)</f>
        <v>0</v>
      </c>
      <c r="J327" s="19">
        <f>VLOOKUP($D327,'Team - Wins CALC'!$C$22:$U$53,J$1+2,FALSE)</f>
        <v>0</v>
      </c>
      <c r="K327" s="19">
        <f>VLOOKUP($D327,'Team - Wins CALC'!$C$22:$U$53,K$1+2,FALSE)</f>
        <v>0</v>
      </c>
      <c r="L327" s="19">
        <f>VLOOKUP($D327,'Team - Wins CALC'!$C$22:$U$53,L$1+2,FALSE)</f>
        <v>0</v>
      </c>
      <c r="M327" s="19">
        <f>VLOOKUP($D327,'Team - Wins CALC'!$C$22:$U$53,M$1+2,FALSE)</f>
        <v>0</v>
      </c>
      <c r="N327" s="19">
        <f>VLOOKUP($D327,'Team - Wins CALC'!$C$22:$U$53,N$1+2,FALSE)</f>
        <v>0</v>
      </c>
      <c r="O327" s="19">
        <f>VLOOKUP($D327,'Team - Wins CALC'!$C$22:$U$53,O$1+2,FALSE)</f>
        <v>0</v>
      </c>
      <c r="P327" s="19">
        <f>VLOOKUP($D327,'Team - Wins CALC'!$C$22:$U$53,P$1+2,FALSE)</f>
        <v>0</v>
      </c>
      <c r="Q327" s="19">
        <f>VLOOKUP($D327,'Team - Wins CALC'!$C$22:$U$53,Q$1+2,FALSE)</f>
        <v>0</v>
      </c>
      <c r="R327" s="19">
        <f>VLOOKUP($D327,'Team - Wins CALC'!$C$22:$U$53,R$1+2,FALSE)</f>
        <v>0</v>
      </c>
      <c r="S327" s="19">
        <f>VLOOKUP($D327,'Team - Wins CALC'!$C$22:$U$53,S$1+2,FALSE)</f>
        <v>0</v>
      </c>
      <c r="T327" s="19">
        <f>VLOOKUP($D327,'Team - Wins CALC'!$C$22:$U$53,T$1+2,FALSE)</f>
        <v>0</v>
      </c>
      <c r="U327" s="19">
        <f>VLOOKUP($D327,'Team - Wins CALC'!$C$22:$U$53,U$1+2,FALSE)</f>
        <v>0</v>
      </c>
      <c r="V327" s="22">
        <f aca="true" t="shared" si="82" ref="V327:V334">SUM(E327:U327)</f>
        <v>2</v>
      </c>
    </row>
    <row r="328" spans="1:22" ht="12.75">
      <c r="A328" s="15"/>
      <c r="C328" s="10"/>
      <c r="D328" s="3" t="str">
        <f>VLOOKUP(C325,'Entries - DATA'!$A$4:$S$43,13)</f>
        <v>Carolina PANTHERS</v>
      </c>
      <c r="E328" s="19">
        <f>VLOOKUP($D328,'Team - Wins CALC'!$C$22:$U$53,E$1+2,FALSE)</f>
        <v>1</v>
      </c>
      <c r="F328" s="19">
        <f>VLOOKUP($D328,'Team - Wins CALC'!$C$22:$U$53,F$1+2,FALSE)</f>
        <v>1</v>
      </c>
      <c r="G328" s="19">
        <f>VLOOKUP($D328,'Team - Wins CALC'!$C$22:$U$53,G$1+2,FALSE)</f>
        <v>0</v>
      </c>
      <c r="H328" s="19">
        <f>VLOOKUP($D328,'Team - Wins CALC'!$C$22:$U$53,H$1+2,FALSE)</f>
        <v>0</v>
      </c>
      <c r="I328" s="19">
        <f>VLOOKUP($D328,'Team - Wins CALC'!$C$22:$U$53,I$1+2,FALSE)</f>
        <v>0</v>
      </c>
      <c r="J328" s="19">
        <f>VLOOKUP($D328,'Team - Wins CALC'!$C$22:$U$53,J$1+2,FALSE)</f>
        <v>0</v>
      </c>
      <c r="K328" s="19">
        <f>VLOOKUP($D328,'Team - Wins CALC'!$C$22:$U$53,K$1+2,FALSE)</f>
        <v>0</v>
      </c>
      <c r="L328" s="19">
        <f>VLOOKUP($D328,'Team - Wins CALC'!$C$22:$U$53,L$1+2,FALSE)</f>
        <v>0</v>
      </c>
      <c r="M328" s="19">
        <f>VLOOKUP($D328,'Team - Wins CALC'!$C$22:$U$53,M$1+2,FALSE)</f>
        <v>0</v>
      </c>
      <c r="N328" s="19">
        <f>VLOOKUP($D328,'Team - Wins CALC'!$C$22:$U$53,N$1+2,FALSE)</f>
        <v>0</v>
      </c>
      <c r="O328" s="19">
        <f>VLOOKUP($D328,'Team - Wins CALC'!$C$22:$U$53,O$1+2,FALSE)</f>
        <v>0</v>
      </c>
      <c r="P328" s="19">
        <f>VLOOKUP($D328,'Team - Wins CALC'!$C$22:$U$53,P$1+2,FALSE)</f>
        <v>0</v>
      </c>
      <c r="Q328" s="19">
        <f>VLOOKUP($D328,'Team - Wins CALC'!$C$22:$U$53,Q$1+2,FALSE)</f>
        <v>0</v>
      </c>
      <c r="R328" s="19">
        <f>VLOOKUP($D328,'Team - Wins CALC'!$C$22:$U$53,R$1+2,FALSE)</f>
        <v>0</v>
      </c>
      <c r="S328" s="19">
        <f>VLOOKUP($D328,'Team - Wins CALC'!$C$22:$U$53,S$1+2,FALSE)</f>
        <v>0</v>
      </c>
      <c r="T328" s="19">
        <f>VLOOKUP($D328,'Team - Wins CALC'!$C$22:$U$53,T$1+2,FALSE)</f>
        <v>0</v>
      </c>
      <c r="U328" s="19">
        <f>VLOOKUP($D328,'Team - Wins CALC'!$C$22:$U$53,U$1+2,FALSE)</f>
        <v>0</v>
      </c>
      <c r="V328" s="22">
        <f t="shared" si="82"/>
        <v>2</v>
      </c>
    </row>
    <row r="329" spans="3:22" ht="12.75">
      <c r="C329" s="11"/>
      <c r="D329" s="3" t="str">
        <f>VLOOKUP(C325,'Entries - DATA'!$A$4:$S$43,14)</f>
        <v>Minnesota VIKINGS</v>
      </c>
      <c r="E329" s="19">
        <f>VLOOKUP($D329,'Team - Wins CALC'!$C$22:$U$53,E$1+2,FALSE)</f>
        <v>0</v>
      </c>
      <c r="F329" s="19">
        <f>VLOOKUP($D329,'Team - Wins CALC'!$C$22:$U$53,F$1+2,FALSE)</f>
        <v>0</v>
      </c>
      <c r="G329" s="19">
        <f>VLOOKUP($D329,'Team - Wins CALC'!$C$22:$U$53,G$1+2,FALSE)</f>
        <v>0</v>
      </c>
      <c r="H329" s="19">
        <f>VLOOKUP($D329,'Team - Wins CALC'!$C$22:$U$53,H$1+2,FALSE)</f>
        <v>0</v>
      </c>
      <c r="I329" s="19">
        <f>VLOOKUP($D329,'Team - Wins CALC'!$C$22:$U$53,I$1+2,FALSE)</f>
        <v>0</v>
      </c>
      <c r="J329" s="19">
        <f>VLOOKUP($D329,'Team - Wins CALC'!$C$22:$U$53,J$1+2,FALSE)</f>
        <v>0</v>
      </c>
      <c r="K329" s="19">
        <f>VLOOKUP($D329,'Team - Wins CALC'!$C$22:$U$53,K$1+2,FALSE)</f>
        <v>0</v>
      </c>
      <c r="L329" s="19">
        <f>VLOOKUP($D329,'Team - Wins CALC'!$C$22:$U$53,L$1+2,FALSE)</f>
        <v>0</v>
      </c>
      <c r="M329" s="19">
        <f>VLOOKUP($D329,'Team - Wins CALC'!$C$22:$U$53,M$1+2,FALSE)</f>
        <v>0</v>
      </c>
      <c r="N329" s="19">
        <f>VLOOKUP($D329,'Team - Wins CALC'!$C$22:$U$53,N$1+2,FALSE)</f>
        <v>0</v>
      </c>
      <c r="O329" s="19">
        <f>VLOOKUP($D329,'Team - Wins CALC'!$C$22:$U$53,O$1+2,FALSE)</f>
        <v>0</v>
      </c>
      <c r="P329" s="19">
        <f>VLOOKUP($D329,'Team - Wins CALC'!$C$22:$U$53,P$1+2,FALSE)</f>
        <v>0</v>
      </c>
      <c r="Q329" s="19">
        <f>VLOOKUP($D329,'Team - Wins CALC'!$C$22:$U$53,Q$1+2,FALSE)</f>
        <v>0</v>
      </c>
      <c r="R329" s="19">
        <f>VLOOKUP($D329,'Team - Wins CALC'!$C$22:$U$53,R$1+2,FALSE)</f>
        <v>0</v>
      </c>
      <c r="S329" s="19">
        <f>VLOOKUP($D329,'Team - Wins CALC'!$C$22:$U$53,S$1+2,FALSE)</f>
        <v>0</v>
      </c>
      <c r="T329" s="19">
        <f>VLOOKUP($D329,'Team - Wins CALC'!$C$22:$U$53,T$1+2,FALSE)</f>
        <v>0</v>
      </c>
      <c r="U329" s="19">
        <f>VLOOKUP($D329,'Team - Wins CALC'!$C$22:$U$53,U$1+2,FALSE)</f>
        <v>0</v>
      </c>
      <c r="V329" s="22">
        <f t="shared" si="82"/>
        <v>0</v>
      </c>
    </row>
    <row r="330" spans="3:22" ht="12.75">
      <c r="C330" s="9" t="s">
        <v>6</v>
      </c>
      <c r="D330" s="3" t="str">
        <f>VLOOKUP(C325,'Entries - DATA'!$A$4:$S$43,15)</f>
        <v>Oakland RAIDERS</v>
      </c>
      <c r="E330" s="19">
        <f>VLOOKUP($D330,'Team - Wins CALC'!$C$22:$U$53,E$1+2,FALSE)</f>
        <v>0</v>
      </c>
      <c r="F330" s="19">
        <f>VLOOKUP($D330,'Team - Wins CALC'!$C$22:$U$53,F$1+2,FALSE)</f>
        <v>1</v>
      </c>
      <c r="G330" s="19">
        <f>VLOOKUP($D330,'Team - Wins CALC'!$C$22:$U$53,G$1+2,FALSE)</f>
        <v>0</v>
      </c>
      <c r="H330" s="19">
        <f>VLOOKUP($D330,'Team - Wins CALC'!$C$22:$U$53,H$1+2,FALSE)</f>
        <v>0</v>
      </c>
      <c r="I330" s="19">
        <f>VLOOKUP($D330,'Team - Wins CALC'!$C$22:$U$53,I$1+2,FALSE)</f>
        <v>0</v>
      </c>
      <c r="J330" s="19">
        <f>VLOOKUP($D330,'Team - Wins CALC'!$C$22:$U$53,J$1+2,FALSE)</f>
        <v>0</v>
      </c>
      <c r="K330" s="19">
        <f>VLOOKUP($D330,'Team - Wins CALC'!$C$22:$U$53,K$1+2,FALSE)</f>
        <v>0</v>
      </c>
      <c r="L330" s="19">
        <f>VLOOKUP($D330,'Team - Wins CALC'!$C$22:$U$53,L$1+2,FALSE)</f>
        <v>0</v>
      </c>
      <c r="M330" s="19">
        <f>VLOOKUP($D330,'Team - Wins CALC'!$C$22:$U$53,M$1+2,FALSE)</f>
        <v>0</v>
      </c>
      <c r="N330" s="19">
        <f>VLOOKUP($D330,'Team - Wins CALC'!$C$22:$U$53,N$1+2,FALSE)</f>
        <v>0</v>
      </c>
      <c r="O330" s="19">
        <f>VLOOKUP($D330,'Team - Wins CALC'!$C$22:$U$53,O$1+2,FALSE)</f>
        <v>0</v>
      </c>
      <c r="P330" s="19">
        <f>VLOOKUP($D330,'Team - Wins CALC'!$C$22:$U$53,P$1+2,FALSE)</f>
        <v>0</v>
      </c>
      <c r="Q330" s="19">
        <f>VLOOKUP($D330,'Team - Wins CALC'!$C$22:$U$53,Q$1+2,FALSE)</f>
        <v>0</v>
      </c>
      <c r="R330" s="19">
        <f>VLOOKUP($D330,'Team - Wins CALC'!$C$22:$U$53,R$1+2,FALSE)</f>
        <v>0</v>
      </c>
      <c r="S330" s="19">
        <f>VLOOKUP($D330,'Team - Wins CALC'!$C$22:$U$53,S$1+2,FALSE)</f>
        <v>0</v>
      </c>
      <c r="T330" s="19">
        <f>VLOOKUP($D330,'Team - Wins CALC'!$C$22:$U$53,T$1+2,FALSE)</f>
        <v>0</v>
      </c>
      <c r="U330" s="19">
        <f>VLOOKUP($D330,'Team - Wins CALC'!$C$22:$U$53,U$1+2,FALSE)</f>
        <v>0</v>
      </c>
      <c r="V330" s="22">
        <f t="shared" si="82"/>
        <v>1</v>
      </c>
    </row>
    <row r="331" spans="3:22" ht="12.75">
      <c r="C331" s="10"/>
      <c r="D331" s="3" t="str">
        <f>VLOOKUP(C325,'Entries - DATA'!$A$4:$S$43,16)</f>
        <v>San Diego CHARGERS</v>
      </c>
      <c r="E331" s="19">
        <f>VLOOKUP($D331,'Team - Wins CALC'!$C$22:$U$53,E$1+2,FALSE)</f>
        <v>0</v>
      </c>
      <c r="F331" s="19">
        <f>VLOOKUP($D331,'Team - Wins CALC'!$C$22:$U$53,F$1+2,FALSE)</f>
        <v>0</v>
      </c>
      <c r="G331" s="19">
        <f>VLOOKUP($D331,'Team - Wins CALC'!$C$22:$U$53,G$1+2,FALSE)</f>
        <v>0</v>
      </c>
      <c r="H331" s="19">
        <f>VLOOKUP($D331,'Team - Wins CALC'!$C$22:$U$53,H$1+2,FALSE)</f>
        <v>0</v>
      </c>
      <c r="I331" s="19">
        <f>VLOOKUP($D331,'Team - Wins CALC'!$C$22:$U$53,I$1+2,FALSE)</f>
        <v>0</v>
      </c>
      <c r="J331" s="19">
        <f>VLOOKUP($D331,'Team - Wins CALC'!$C$22:$U$53,J$1+2,FALSE)</f>
        <v>0</v>
      </c>
      <c r="K331" s="19">
        <f>VLOOKUP($D331,'Team - Wins CALC'!$C$22:$U$53,K$1+2,FALSE)</f>
        <v>0</v>
      </c>
      <c r="L331" s="19">
        <f>VLOOKUP($D331,'Team - Wins CALC'!$C$22:$U$53,L$1+2,FALSE)</f>
        <v>0</v>
      </c>
      <c r="M331" s="19">
        <f>VLOOKUP($D331,'Team - Wins CALC'!$C$22:$U$53,M$1+2,FALSE)</f>
        <v>0</v>
      </c>
      <c r="N331" s="19">
        <f>VLOOKUP($D331,'Team - Wins CALC'!$C$22:$U$53,N$1+2,FALSE)</f>
        <v>0</v>
      </c>
      <c r="O331" s="19">
        <f>VLOOKUP($D331,'Team - Wins CALC'!$C$22:$U$53,O$1+2,FALSE)</f>
        <v>0</v>
      </c>
      <c r="P331" s="19">
        <f>VLOOKUP($D331,'Team - Wins CALC'!$C$22:$U$53,P$1+2,FALSE)</f>
        <v>0</v>
      </c>
      <c r="Q331" s="19">
        <f>VLOOKUP($D331,'Team - Wins CALC'!$C$22:$U$53,Q$1+2,FALSE)</f>
        <v>0</v>
      </c>
      <c r="R331" s="19">
        <f>VLOOKUP($D331,'Team - Wins CALC'!$C$22:$U$53,R$1+2,FALSE)</f>
        <v>0</v>
      </c>
      <c r="S331" s="19">
        <f>VLOOKUP($D331,'Team - Wins CALC'!$C$22:$U$53,S$1+2,FALSE)</f>
        <v>0</v>
      </c>
      <c r="T331" s="19">
        <f>VLOOKUP($D331,'Team - Wins CALC'!$C$22:$U$53,T$1+2,FALSE)</f>
        <v>0</v>
      </c>
      <c r="U331" s="19">
        <f>VLOOKUP($D331,'Team - Wins CALC'!$C$22:$U$53,U$1+2,FALSE)</f>
        <v>0</v>
      </c>
      <c r="V331" s="22">
        <f t="shared" si="82"/>
        <v>0</v>
      </c>
    </row>
    <row r="332" spans="3:22" ht="12.75">
      <c r="C332" s="10"/>
      <c r="D332" s="3" t="str">
        <f>VLOOKUP(C325,'Entries - DATA'!$A$4:$S$43,17)</f>
        <v>New England PATRIOTS</v>
      </c>
      <c r="E332" s="19">
        <f>VLOOKUP($D332,'Team - Wins CALC'!$C$22:$U$53,E$1+2,FALSE)</f>
        <v>1</v>
      </c>
      <c r="F332" s="19">
        <f>VLOOKUP($D332,'Team - Wins CALC'!$C$22:$U$53,F$1+2,FALSE)</f>
        <v>1</v>
      </c>
      <c r="G332" s="19">
        <f>VLOOKUP($D332,'Team - Wins CALC'!$C$22:$U$53,G$1+2,FALSE)</f>
        <v>0</v>
      </c>
      <c r="H332" s="19">
        <f>VLOOKUP($D332,'Team - Wins CALC'!$C$22:$U$53,H$1+2,FALSE)</f>
        <v>0</v>
      </c>
      <c r="I332" s="19">
        <f>VLOOKUP($D332,'Team - Wins CALC'!$C$22:$U$53,I$1+2,FALSE)</f>
        <v>0</v>
      </c>
      <c r="J332" s="19">
        <f>VLOOKUP($D332,'Team - Wins CALC'!$C$22:$U$53,J$1+2,FALSE)</f>
        <v>0</v>
      </c>
      <c r="K332" s="19">
        <f>VLOOKUP($D332,'Team - Wins CALC'!$C$22:$U$53,K$1+2,FALSE)</f>
        <v>0</v>
      </c>
      <c r="L332" s="19">
        <f>VLOOKUP($D332,'Team - Wins CALC'!$C$22:$U$53,L$1+2,FALSE)</f>
        <v>0</v>
      </c>
      <c r="M332" s="19">
        <f>VLOOKUP($D332,'Team - Wins CALC'!$C$22:$U$53,M$1+2,FALSE)</f>
        <v>0</v>
      </c>
      <c r="N332" s="19">
        <f>VLOOKUP($D332,'Team - Wins CALC'!$C$22:$U$53,N$1+2,FALSE)</f>
        <v>0</v>
      </c>
      <c r="O332" s="19">
        <f>VLOOKUP($D332,'Team - Wins CALC'!$C$22:$U$53,O$1+2,FALSE)</f>
        <v>0</v>
      </c>
      <c r="P332" s="19">
        <f>VLOOKUP($D332,'Team - Wins CALC'!$C$22:$U$53,P$1+2,FALSE)</f>
        <v>0</v>
      </c>
      <c r="Q332" s="19">
        <f>VLOOKUP($D332,'Team - Wins CALC'!$C$22:$U$53,Q$1+2,FALSE)</f>
        <v>0</v>
      </c>
      <c r="R332" s="19">
        <f>VLOOKUP($D332,'Team - Wins CALC'!$C$22:$U$53,R$1+2,FALSE)</f>
        <v>0</v>
      </c>
      <c r="S332" s="19">
        <f>VLOOKUP($D332,'Team - Wins CALC'!$C$22:$U$53,S$1+2,FALSE)</f>
        <v>0</v>
      </c>
      <c r="T332" s="19">
        <f>VLOOKUP($D332,'Team - Wins CALC'!$C$22:$U$53,T$1+2,FALSE)</f>
        <v>0</v>
      </c>
      <c r="U332" s="19">
        <f>VLOOKUP($D332,'Team - Wins CALC'!$C$22:$U$53,U$1+2,FALSE)</f>
        <v>0</v>
      </c>
      <c r="V332" s="22">
        <f t="shared" si="82"/>
        <v>2</v>
      </c>
    </row>
    <row r="333" spans="3:22" ht="13.5" thickBot="1">
      <c r="C333" s="11"/>
      <c r="D333" s="3" t="str">
        <f>VLOOKUP(C325,'Entries - DATA'!$A$4:$S$43,18)</f>
        <v>Jacksonville JAGUARS</v>
      </c>
      <c r="E333" s="19">
        <f>VLOOKUP($D333,'Team - Wins CALC'!$C$22:$U$53,E$1+2,FALSE)</f>
        <v>0</v>
      </c>
      <c r="F333" s="19">
        <f>VLOOKUP($D333,'Team - Wins CALC'!$C$22:$U$53,F$1+2,FALSE)</f>
        <v>0</v>
      </c>
      <c r="G333" s="19">
        <f>VLOOKUP($D333,'Team - Wins CALC'!$C$22:$U$53,G$1+2,FALSE)</f>
        <v>0</v>
      </c>
      <c r="H333" s="19">
        <f>VLOOKUP($D333,'Team - Wins CALC'!$C$22:$U$53,H$1+2,FALSE)</f>
        <v>0</v>
      </c>
      <c r="I333" s="19">
        <f>VLOOKUP($D333,'Team - Wins CALC'!$C$22:$U$53,I$1+2,FALSE)</f>
        <v>0</v>
      </c>
      <c r="J333" s="19">
        <f>VLOOKUP($D333,'Team - Wins CALC'!$C$22:$U$53,J$1+2,FALSE)</f>
        <v>0</v>
      </c>
      <c r="K333" s="19">
        <f>VLOOKUP($D333,'Team - Wins CALC'!$C$22:$U$53,K$1+2,FALSE)</f>
        <v>0</v>
      </c>
      <c r="L333" s="19">
        <f>VLOOKUP($D333,'Team - Wins CALC'!$C$22:$U$53,L$1+2,FALSE)</f>
        <v>0</v>
      </c>
      <c r="M333" s="19">
        <f>VLOOKUP($D333,'Team - Wins CALC'!$C$22:$U$53,M$1+2,FALSE)</f>
        <v>0</v>
      </c>
      <c r="N333" s="19">
        <f>VLOOKUP($D333,'Team - Wins CALC'!$C$22:$U$53,N$1+2,FALSE)</f>
        <v>0</v>
      </c>
      <c r="O333" s="19">
        <f>VLOOKUP($D333,'Team - Wins CALC'!$C$22:$U$53,O$1+2,FALSE)</f>
        <v>0</v>
      </c>
      <c r="P333" s="19">
        <f>VLOOKUP($D333,'Team - Wins CALC'!$C$22:$U$53,P$1+2,FALSE)</f>
        <v>0</v>
      </c>
      <c r="Q333" s="19">
        <f>VLOOKUP($D333,'Team - Wins CALC'!$C$22:$U$53,Q$1+2,FALSE)</f>
        <v>0</v>
      </c>
      <c r="R333" s="19">
        <f>VLOOKUP($D333,'Team - Wins CALC'!$C$22:$U$53,R$1+2,FALSE)</f>
        <v>0</v>
      </c>
      <c r="S333" s="19">
        <f>VLOOKUP($D333,'Team - Wins CALC'!$C$22:$U$53,S$1+2,FALSE)</f>
        <v>0</v>
      </c>
      <c r="T333" s="19">
        <f>VLOOKUP($D333,'Team - Wins CALC'!$C$22:$U$53,T$1+2,FALSE)</f>
        <v>0</v>
      </c>
      <c r="U333" s="19">
        <f>VLOOKUP($D333,'Team - Wins CALC'!$C$22:$U$53,U$1+2,FALSE)</f>
        <v>0</v>
      </c>
      <c r="V333" s="23">
        <f t="shared" si="82"/>
        <v>0</v>
      </c>
    </row>
    <row r="334" spans="3:41" ht="13.5" thickBot="1">
      <c r="C334" s="17"/>
      <c r="D334" s="18" t="s">
        <v>86</v>
      </c>
      <c r="E334" s="16">
        <f>SUM(E326:E333)</f>
        <v>4</v>
      </c>
      <c r="F334" s="13">
        <f aca="true" t="shared" si="83" ref="F334:U334">SUM(F326:F333)</f>
        <v>5</v>
      </c>
      <c r="G334" s="13">
        <f t="shared" si="83"/>
        <v>0</v>
      </c>
      <c r="H334" s="13">
        <f t="shared" si="83"/>
        <v>0</v>
      </c>
      <c r="I334" s="13">
        <f t="shared" si="83"/>
        <v>0</v>
      </c>
      <c r="J334" s="13">
        <f t="shared" si="83"/>
        <v>0</v>
      </c>
      <c r="K334" s="13">
        <f t="shared" si="83"/>
        <v>0</v>
      </c>
      <c r="L334" s="13">
        <f t="shared" si="83"/>
        <v>0</v>
      </c>
      <c r="M334" s="13">
        <f t="shared" si="83"/>
        <v>0</v>
      </c>
      <c r="N334" s="13">
        <f t="shared" si="83"/>
        <v>0</v>
      </c>
      <c r="O334" s="13">
        <f t="shared" si="83"/>
        <v>0</v>
      </c>
      <c r="P334" s="13">
        <f t="shared" si="83"/>
        <v>0</v>
      </c>
      <c r="Q334" s="13">
        <f t="shared" si="83"/>
        <v>0</v>
      </c>
      <c r="R334" s="13">
        <f t="shared" si="83"/>
        <v>0</v>
      </c>
      <c r="S334" s="13">
        <f t="shared" si="83"/>
        <v>0</v>
      </c>
      <c r="T334" s="13">
        <f t="shared" si="83"/>
        <v>0</v>
      </c>
      <c r="U334" s="14">
        <f t="shared" si="83"/>
        <v>0</v>
      </c>
      <c r="V334" s="24">
        <f t="shared" si="82"/>
        <v>9</v>
      </c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3:41" s="20" customFormat="1" ht="22.5" customHeight="1">
      <c r="C335" s="34" t="s">
        <v>87</v>
      </c>
      <c r="D335" s="31" t="str">
        <f>VLOOKUP(C325,'Entries - DATA'!$A$4:$S$43,19)</f>
        <v>Chicago BEARS</v>
      </c>
      <c r="E335" s="35">
        <f>VLOOKUP($D335,'Team - Wins CALC'!$C$22:$U$53,E$1+2,FALSE)</f>
        <v>1</v>
      </c>
      <c r="F335" s="35">
        <f>VLOOKUP($D335,'Team - Wins CALC'!$C$22:$U$53,F$1+2,FALSE)</f>
        <v>0</v>
      </c>
      <c r="G335" s="35">
        <f>VLOOKUP($D335,'Team - Wins CALC'!$C$22:$U$53,G$1+2,FALSE)</f>
        <v>0</v>
      </c>
      <c r="H335" s="35">
        <f>VLOOKUP($D335,'Team - Wins CALC'!$C$22:$U$53,H$1+2,FALSE)</f>
        <v>0</v>
      </c>
      <c r="I335" s="35">
        <f>VLOOKUP($D335,'Team - Wins CALC'!$C$22:$U$53,I$1+2,FALSE)</f>
        <v>0</v>
      </c>
      <c r="J335" s="35">
        <f>VLOOKUP($D335,'Team - Wins CALC'!$C$22:$U$53,J$1+2,FALSE)</f>
        <v>0</v>
      </c>
      <c r="K335" s="35">
        <f>VLOOKUP($D335,'Team - Wins CALC'!$C$22:$U$53,K$1+2,FALSE)</f>
        <v>0</v>
      </c>
      <c r="L335" s="35">
        <f>VLOOKUP($D335,'Team - Wins CALC'!$C$22:$U$53,L$1+2,FALSE)</f>
        <v>0</v>
      </c>
      <c r="M335" s="35">
        <f>VLOOKUP($D335,'Team - Wins CALC'!$C$22:$U$53,M$1+2,FALSE)</f>
        <v>0</v>
      </c>
      <c r="N335" s="35">
        <f>VLOOKUP($D335,'Team - Wins CALC'!$C$22:$U$53,N$1+2,FALSE)</f>
        <v>0</v>
      </c>
      <c r="O335" s="35">
        <f>VLOOKUP($D335,'Team - Wins CALC'!$C$22:$U$53,O$1+2,FALSE)</f>
        <v>0</v>
      </c>
      <c r="P335" s="35">
        <f>VLOOKUP($D335,'Team - Wins CALC'!$C$22:$U$53,P$1+2,FALSE)</f>
        <v>0</v>
      </c>
      <c r="Q335" s="35">
        <f>VLOOKUP($D335,'Team - Wins CALC'!$C$22:$U$53,Q$1+2,FALSE)</f>
        <v>0</v>
      </c>
      <c r="R335" s="35">
        <f>VLOOKUP($D335,'Team - Wins CALC'!$C$22:$U$53,R$1+2,FALSE)</f>
        <v>0</v>
      </c>
      <c r="S335" s="35">
        <f>VLOOKUP($D335,'Team - Wins CALC'!$C$22:$U$53,S$1+2,FALSE)</f>
        <v>0</v>
      </c>
      <c r="T335" s="35">
        <f>VLOOKUP($D335,'Team - Wins CALC'!$C$22:$U$53,T$1+2,FALSE)</f>
        <v>0</v>
      </c>
      <c r="U335" s="35">
        <f>VLOOKUP($D335,'Team - Wins CALC'!$C$22:$U$53,U$1+2,FALSE)</f>
        <v>0</v>
      </c>
      <c r="V335" s="25">
        <f>SUM(E335:U335)</f>
        <v>1</v>
      </c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24:41" ht="12.75">
      <c r="X336" s="1">
        <v>1</v>
      </c>
      <c r="Y336" s="1">
        <v>2</v>
      </c>
      <c r="Z336" s="1">
        <v>3</v>
      </c>
      <c r="AA336" s="1">
        <v>4</v>
      </c>
      <c r="AB336" s="1">
        <v>5</v>
      </c>
      <c r="AC336" s="1">
        <v>6</v>
      </c>
      <c r="AD336" s="1">
        <v>7</v>
      </c>
      <c r="AE336" s="1">
        <v>8</v>
      </c>
      <c r="AF336" s="1">
        <v>9</v>
      </c>
      <c r="AG336" s="1">
        <v>10</v>
      </c>
      <c r="AH336" s="1">
        <v>11</v>
      </c>
      <c r="AI336" s="1">
        <v>12</v>
      </c>
      <c r="AJ336" s="1">
        <v>13</v>
      </c>
      <c r="AK336" s="1">
        <v>14</v>
      </c>
      <c r="AL336" s="1">
        <v>15</v>
      </c>
      <c r="AM336" s="1">
        <v>16</v>
      </c>
      <c r="AN336" s="1">
        <v>17</v>
      </c>
      <c r="AO336" s="15" t="s">
        <v>92</v>
      </c>
    </row>
    <row r="337" spans="3:41" ht="13.5" thickBot="1">
      <c r="C337" t="str">
        <f ca="1">INDIRECT("'Entries - DATA'!"&amp;"A"&amp;A338+3)</f>
        <v>Quine</v>
      </c>
      <c r="E337" s="1">
        <v>1</v>
      </c>
      <c r="F337" s="1">
        <v>2</v>
      </c>
      <c r="G337" s="1">
        <v>3</v>
      </c>
      <c r="H337" s="1">
        <v>4</v>
      </c>
      <c r="I337" s="1">
        <v>5</v>
      </c>
      <c r="J337" s="1">
        <v>6</v>
      </c>
      <c r="K337" s="1">
        <v>7</v>
      </c>
      <c r="L337" s="1">
        <v>8</v>
      </c>
      <c r="M337" s="1">
        <v>9</v>
      </c>
      <c r="N337" s="1">
        <v>10</v>
      </c>
      <c r="O337" s="1">
        <v>11</v>
      </c>
      <c r="P337" s="1">
        <v>12</v>
      </c>
      <c r="Q337" s="1">
        <v>13</v>
      </c>
      <c r="R337" s="1">
        <v>14</v>
      </c>
      <c r="S337" s="1">
        <v>15</v>
      </c>
      <c r="T337" s="1">
        <v>16</v>
      </c>
      <c r="U337" s="1">
        <v>17</v>
      </c>
      <c r="V337" s="20" t="s">
        <v>88</v>
      </c>
      <c r="X337">
        <f aca="true" t="shared" si="84" ref="X337:AN337">+E346</f>
        <v>3</v>
      </c>
      <c r="Y337">
        <f t="shared" si="84"/>
        <v>5</v>
      </c>
      <c r="Z337">
        <f t="shared" si="84"/>
        <v>0</v>
      </c>
      <c r="AA337">
        <f t="shared" si="84"/>
        <v>0</v>
      </c>
      <c r="AB337">
        <f t="shared" si="84"/>
        <v>0</v>
      </c>
      <c r="AC337">
        <f t="shared" si="84"/>
        <v>0</v>
      </c>
      <c r="AD337">
        <f t="shared" si="84"/>
        <v>0</v>
      </c>
      <c r="AE337">
        <f t="shared" si="84"/>
        <v>0</v>
      </c>
      <c r="AF337">
        <f t="shared" si="84"/>
        <v>0</v>
      </c>
      <c r="AG337">
        <f t="shared" si="84"/>
        <v>0</v>
      </c>
      <c r="AH337">
        <f t="shared" si="84"/>
        <v>0</v>
      </c>
      <c r="AI337">
        <f t="shared" si="84"/>
        <v>0</v>
      </c>
      <c r="AJ337">
        <f t="shared" si="84"/>
        <v>0</v>
      </c>
      <c r="AK337">
        <f t="shared" si="84"/>
        <v>0</v>
      </c>
      <c r="AL337">
        <f t="shared" si="84"/>
        <v>0</v>
      </c>
      <c r="AM337">
        <f t="shared" si="84"/>
        <v>0</v>
      </c>
      <c r="AN337">
        <f t="shared" si="84"/>
        <v>0</v>
      </c>
      <c r="AO337">
        <f>+V347</f>
        <v>1</v>
      </c>
    </row>
    <row r="338" spans="1:22" ht="12.75">
      <c r="A338">
        <f>+SUM(A325:A337)+1</f>
        <v>29</v>
      </c>
      <c r="C338" s="9" t="s">
        <v>4</v>
      </c>
      <c r="D338" s="3" t="str">
        <f>VLOOKUP(C337,'Entries - DATA'!$A$4:$S$43,11)</f>
        <v>Dallas COWBOYS</v>
      </c>
      <c r="E338" s="19">
        <f>VLOOKUP($D338,'Team - Wins CALC'!$C$22:$U$53,E$1+2,FALSE)</f>
        <v>1</v>
      </c>
      <c r="F338" s="19">
        <f>VLOOKUP($D338,'Team - Wins CALC'!$C$22:$U$53,F$1+2,FALSE)</f>
        <v>1</v>
      </c>
      <c r="G338" s="19">
        <f>VLOOKUP($D338,'Team - Wins CALC'!$C$22:$U$53,G$1+2,FALSE)</f>
        <v>0</v>
      </c>
      <c r="H338" s="19">
        <f>VLOOKUP($D338,'Team - Wins CALC'!$C$22:$U$53,H$1+2,FALSE)</f>
        <v>0</v>
      </c>
      <c r="I338" s="19">
        <f>VLOOKUP($D338,'Team - Wins CALC'!$C$22:$U$53,I$1+2,FALSE)</f>
        <v>0</v>
      </c>
      <c r="J338" s="19">
        <f>VLOOKUP($D338,'Team - Wins CALC'!$C$22:$U$53,J$1+2,FALSE)</f>
        <v>0</v>
      </c>
      <c r="K338" s="19">
        <f>VLOOKUP($D338,'Team - Wins CALC'!$C$22:$U$53,K$1+2,FALSE)</f>
        <v>0</v>
      </c>
      <c r="L338" s="19">
        <f>VLOOKUP($D338,'Team - Wins CALC'!$C$22:$U$53,L$1+2,FALSE)</f>
        <v>0</v>
      </c>
      <c r="M338" s="19">
        <f>VLOOKUP($D338,'Team - Wins CALC'!$C$22:$U$53,M$1+2,FALSE)</f>
        <v>0</v>
      </c>
      <c r="N338" s="19">
        <f>VLOOKUP($D338,'Team - Wins CALC'!$C$22:$U$53,N$1+2,FALSE)</f>
        <v>0</v>
      </c>
      <c r="O338" s="19">
        <f>VLOOKUP($D338,'Team - Wins CALC'!$C$22:$U$53,O$1+2,FALSE)</f>
        <v>0</v>
      </c>
      <c r="P338" s="19">
        <f>VLOOKUP($D338,'Team - Wins CALC'!$C$22:$U$53,P$1+2,FALSE)</f>
        <v>0</v>
      </c>
      <c r="Q338" s="19">
        <f>VLOOKUP($D338,'Team - Wins CALC'!$C$22:$U$53,Q$1+2,FALSE)</f>
        <v>0</v>
      </c>
      <c r="R338" s="19">
        <f>VLOOKUP($D338,'Team - Wins CALC'!$C$22:$U$53,R$1+2,FALSE)</f>
        <v>0</v>
      </c>
      <c r="S338" s="19">
        <f>VLOOKUP($D338,'Team - Wins CALC'!$C$22:$U$53,S$1+2,FALSE)</f>
        <v>0</v>
      </c>
      <c r="T338" s="19">
        <f>VLOOKUP($D338,'Team - Wins CALC'!$C$22:$U$53,T$1+2,FALSE)</f>
        <v>0</v>
      </c>
      <c r="U338" s="19">
        <f>VLOOKUP($D338,'Team - Wins CALC'!$C$22:$U$53,U$1+2,FALSE)</f>
        <v>0</v>
      </c>
      <c r="V338" s="21">
        <f>SUM(E338:U338)</f>
        <v>2</v>
      </c>
    </row>
    <row r="339" spans="3:22" ht="12.75">
      <c r="C339" s="10"/>
      <c r="D339" s="3" t="str">
        <f>VLOOKUP(C337,'Entries - DATA'!$A$4:$S$43,12)</f>
        <v>Minnesota VIKINGS</v>
      </c>
      <c r="E339" s="19">
        <f>VLOOKUP($D339,'Team - Wins CALC'!$C$22:$U$53,E$1+2,FALSE)</f>
        <v>0</v>
      </c>
      <c r="F339" s="19">
        <f>VLOOKUP($D339,'Team - Wins CALC'!$C$22:$U$53,F$1+2,FALSE)</f>
        <v>0</v>
      </c>
      <c r="G339" s="19">
        <f>VLOOKUP($D339,'Team - Wins CALC'!$C$22:$U$53,G$1+2,FALSE)</f>
        <v>0</v>
      </c>
      <c r="H339" s="19">
        <f>VLOOKUP($D339,'Team - Wins CALC'!$C$22:$U$53,H$1+2,FALSE)</f>
        <v>0</v>
      </c>
      <c r="I339" s="19">
        <f>VLOOKUP($D339,'Team - Wins CALC'!$C$22:$U$53,I$1+2,FALSE)</f>
        <v>0</v>
      </c>
      <c r="J339" s="19">
        <f>VLOOKUP($D339,'Team - Wins CALC'!$C$22:$U$53,J$1+2,FALSE)</f>
        <v>0</v>
      </c>
      <c r="K339" s="19">
        <f>VLOOKUP($D339,'Team - Wins CALC'!$C$22:$U$53,K$1+2,FALSE)</f>
        <v>0</v>
      </c>
      <c r="L339" s="19">
        <f>VLOOKUP($D339,'Team - Wins CALC'!$C$22:$U$53,L$1+2,FALSE)</f>
        <v>0</v>
      </c>
      <c r="M339" s="19">
        <f>VLOOKUP($D339,'Team - Wins CALC'!$C$22:$U$53,M$1+2,FALSE)</f>
        <v>0</v>
      </c>
      <c r="N339" s="19">
        <f>VLOOKUP($D339,'Team - Wins CALC'!$C$22:$U$53,N$1+2,FALSE)</f>
        <v>0</v>
      </c>
      <c r="O339" s="19">
        <f>VLOOKUP($D339,'Team - Wins CALC'!$C$22:$U$53,O$1+2,FALSE)</f>
        <v>0</v>
      </c>
      <c r="P339" s="19">
        <f>VLOOKUP($D339,'Team - Wins CALC'!$C$22:$U$53,P$1+2,FALSE)</f>
        <v>0</v>
      </c>
      <c r="Q339" s="19">
        <f>VLOOKUP($D339,'Team - Wins CALC'!$C$22:$U$53,Q$1+2,FALSE)</f>
        <v>0</v>
      </c>
      <c r="R339" s="19">
        <f>VLOOKUP($D339,'Team - Wins CALC'!$C$22:$U$53,R$1+2,FALSE)</f>
        <v>0</v>
      </c>
      <c r="S339" s="19">
        <f>VLOOKUP($D339,'Team - Wins CALC'!$C$22:$U$53,S$1+2,FALSE)</f>
        <v>0</v>
      </c>
      <c r="T339" s="19">
        <f>VLOOKUP($D339,'Team - Wins CALC'!$C$22:$U$53,T$1+2,FALSE)</f>
        <v>0</v>
      </c>
      <c r="U339" s="19">
        <f>VLOOKUP($D339,'Team - Wins CALC'!$C$22:$U$53,U$1+2,FALSE)</f>
        <v>0</v>
      </c>
      <c r="V339" s="22">
        <f aca="true" t="shared" si="85" ref="V339:V346">SUM(E339:U339)</f>
        <v>0</v>
      </c>
    </row>
    <row r="340" spans="1:22" ht="12.75">
      <c r="A340" s="15"/>
      <c r="C340" s="10"/>
      <c r="D340" s="3" t="str">
        <f>VLOOKUP(C337,'Entries - DATA'!$A$4:$S$43,13)</f>
        <v>Tampa Bay BUCCANEERS</v>
      </c>
      <c r="E340" s="19">
        <f>VLOOKUP($D340,'Team - Wins CALC'!$C$22:$U$53,E$1+2,FALSE)</f>
        <v>0</v>
      </c>
      <c r="F340" s="19">
        <f>VLOOKUP($D340,'Team - Wins CALC'!$C$22:$U$53,F$1+2,FALSE)</f>
        <v>1</v>
      </c>
      <c r="G340" s="19">
        <f>VLOOKUP($D340,'Team - Wins CALC'!$C$22:$U$53,G$1+2,FALSE)</f>
        <v>0</v>
      </c>
      <c r="H340" s="19">
        <f>VLOOKUP($D340,'Team - Wins CALC'!$C$22:$U$53,H$1+2,FALSE)</f>
        <v>0</v>
      </c>
      <c r="I340" s="19">
        <f>VLOOKUP($D340,'Team - Wins CALC'!$C$22:$U$53,I$1+2,FALSE)</f>
        <v>0</v>
      </c>
      <c r="J340" s="19">
        <f>VLOOKUP($D340,'Team - Wins CALC'!$C$22:$U$53,J$1+2,FALSE)</f>
        <v>0</v>
      </c>
      <c r="K340" s="19">
        <f>VLOOKUP($D340,'Team - Wins CALC'!$C$22:$U$53,K$1+2,FALSE)</f>
        <v>0</v>
      </c>
      <c r="L340" s="19">
        <f>VLOOKUP($D340,'Team - Wins CALC'!$C$22:$U$53,L$1+2,FALSE)</f>
        <v>0</v>
      </c>
      <c r="M340" s="19">
        <f>VLOOKUP($D340,'Team - Wins CALC'!$C$22:$U$53,M$1+2,FALSE)</f>
        <v>0</v>
      </c>
      <c r="N340" s="19">
        <f>VLOOKUP($D340,'Team - Wins CALC'!$C$22:$U$53,N$1+2,FALSE)</f>
        <v>0</v>
      </c>
      <c r="O340" s="19">
        <f>VLOOKUP($D340,'Team - Wins CALC'!$C$22:$U$53,O$1+2,FALSE)</f>
        <v>0</v>
      </c>
      <c r="P340" s="19">
        <f>VLOOKUP($D340,'Team - Wins CALC'!$C$22:$U$53,P$1+2,FALSE)</f>
        <v>0</v>
      </c>
      <c r="Q340" s="19">
        <f>VLOOKUP($D340,'Team - Wins CALC'!$C$22:$U$53,Q$1+2,FALSE)</f>
        <v>0</v>
      </c>
      <c r="R340" s="19">
        <f>VLOOKUP($D340,'Team - Wins CALC'!$C$22:$U$53,R$1+2,FALSE)</f>
        <v>0</v>
      </c>
      <c r="S340" s="19">
        <f>VLOOKUP($D340,'Team - Wins CALC'!$C$22:$U$53,S$1+2,FALSE)</f>
        <v>0</v>
      </c>
      <c r="T340" s="19">
        <f>VLOOKUP($D340,'Team - Wins CALC'!$C$22:$U$53,T$1+2,FALSE)</f>
        <v>0</v>
      </c>
      <c r="U340" s="19">
        <f>VLOOKUP($D340,'Team - Wins CALC'!$C$22:$U$53,U$1+2,FALSE)</f>
        <v>0</v>
      </c>
      <c r="V340" s="22">
        <f t="shared" si="85"/>
        <v>1</v>
      </c>
    </row>
    <row r="341" spans="3:22" ht="12.75">
      <c r="C341" s="11"/>
      <c r="D341" s="3" t="str">
        <f>VLOOKUP(C337,'Entries - DATA'!$A$4:$S$43,14)</f>
        <v>Seattle SEAHAWKS</v>
      </c>
      <c r="E341" s="19">
        <f>VLOOKUP($D341,'Team - Wins CALC'!$C$22:$U$53,E$1+2,FALSE)</f>
        <v>0</v>
      </c>
      <c r="F341" s="19">
        <f>VLOOKUP($D341,'Team - Wins CALC'!$C$22:$U$53,F$1+2,FALSE)</f>
        <v>0</v>
      </c>
      <c r="G341" s="19">
        <f>VLOOKUP($D341,'Team - Wins CALC'!$C$22:$U$53,G$1+2,FALSE)</f>
        <v>0</v>
      </c>
      <c r="H341" s="19">
        <f>VLOOKUP($D341,'Team - Wins CALC'!$C$22:$U$53,H$1+2,FALSE)</f>
        <v>0</v>
      </c>
      <c r="I341" s="19">
        <f>VLOOKUP($D341,'Team - Wins CALC'!$C$22:$U$53,I$1+2,FALSE)</f>
        <v>0</v>
      </c>
      <c r="J341" s="19">
        <f>VLOOKUP($D341,'Team - Wins CALC'!$C$22:$U$53,J$1+2,FALSE)</f>
        <v>0</v>
      </c>
      <c r="K341" s="19">
        <f>VLOOKUP($D341,'Team - Wins CALC'!$C$22:$U$53,K$1+2,FALSE)</f>
        <v>0</v>
      </c>
      <c r="L341" s="19">
        <f>VLOOKUP($D341,'Team - Wins CALC'!$C$22:$U$53,L$1+2,FALSE)</f>
        <v>0</v>
      </c>
      <c r="M341" s="19">
        <f>VLOOKUP($D341,'Team - Wins CALC'!$C$22:$U$53,M$1+2,FALSE)</f>
        <v>0</v>
      </c>
      <c r="N341" s="19">
        <f>VLOOKUP($D341,'Team - Wins CALC'!$C$22:$U$53,N$1+2,FALSE)</f>
        <v>0</v>
      </c>
      <c r="O341" s="19">
        <f>VLOOKUP($D341,'Team - Wins CALC'!$C$22:$U$53,O$1+2,FALSE)</f>
        <v>0</v>
      </c>
      <c r="P341" s="19">
        <f>VLOOKUP($D341,'Team - Wins CALC'!$C$22:$U$53,P$1+2,FALSE)</f>
        <v>0</v>
      </c>
      <c r="Q341" s="19">
        <f>VLOOKUP($D341,'Team - Wins CALC'!$C$22:$U$53,Q$1+2,FALSE)</f>
        <v>0</v>
      </c>
      <c r="R341" s="19">
        <f>VLOOKUP($D341,'Team - Wins CALC'!$C$22:$U$53,R$1+2,FALSE)</f>
        <v>0</v>
      </c>
      <c r="S341" s="19">
        <f>VLOOKUP($D341,'Team - Wins CALC'!$C$22:$U$53,S$1+2,FALSE)</f>
        <v>0</v>
      </c>
      <c r="T341" s="19">
        <f>VLOOKUP($D341,'Team - Wins CALC'!$C$22:$U$53,T$1+2,FALSE)</f>
        <v>0</v>
      </c>
      <c r="U341" s="19">
        <f>VLOOKUP($D341,'Team - Wins CALC'!$C$22:$U$53,U$1+2,FALSE)</f>
        <v>0</v>
      </c>
      <c r="V341" s="22">
        <f t="shared" si="85"/>
        <v>0</v>
      </c>
    </row>
    <row r="342" spans="3:22" ht="12.75">
      <c r="C342" s="9" t="s">
        <v>6</v>
      </c>
      <c r="D342" s="3" t="str">
        <f>VLOOKUP(C337,'Entries - DATA'!$A$4:$S$43,15)</f>
        <v>New England PATRIOTS</v>
      </c>
      <c r="E342" s="19">
        <f>VLOOKUP($D342,'Team - Wins CALC'!$C$22:$U$53,E$1+2,FALSE)</f>
        <v>1</v>
      </c>
      <c r="F342" s="19">
        <f>VLOOKUP($D342,'Team - Wins CALC'!$C$22:$U$53,F$1+2,FALSE)</f>
        <v>1</v>
      </c>
      <c r="G342" s="19">
        <f>VLOOKUP($D342,'Team - Wins CALC'!$C$22:$U$53,G$1+2,FALSE)</f>
        <v>0</v>
      </c>
      <c r="H342" s="19">
        <f>VLOOKUP($D342,'Team - Wins CALC'!$C$22:$U$53,H$1+2,FALSE)</f>
        <v>0</v>
      </c>
      <c r="I342" s="19">
        <f>VLOOKUP($D342,'Team - Wins CALC'!$C$22:$U$53,I$1+2,FALSE)</f>
        <v>0</v>
      </c>
      <c r="J342" s="19">
        <f>VLOOKUP($D342,'Team - Wins CALC'!$C$22:$U$53,J$1+2,FALSE)</f>
        <v>0</v>
      </c>
      <c r="K342" s="19">
        <f>VLOOKUP($D342,'Team - Wins CALC'!$C$22:$U$53,K$1+2,FALSE)</f>
        <v>0</v>
      </c>
      <c r="L342" s="19">
        <f>VLOOKUP($D342,'Team - Wins CALC'!$C$22:$U$53,L$1+2,FALSE)</f>
        <v>0</v>
      </c>
      <c r="M342" s="19">
        <f>VLOOKUP($D342,'Team - Wins CALC'!$C$22:$U$53,M$1+2,FALSE)</f>
        <v>0</v>
      </c>
      <c r="N342" s="19">
        <f>VLOOKUP($D342,'Team - Wins CALC'!$C$22:$U$53,N$1+2,FALSE)</f>
        <v>0</v>
      </c>
      <c r="O342" s="19">
        <f>VLOOKUP($D342,'Team - Wins CALC'!$C$22:$U$53,O$1+2,FALSE)</f>
        <v>0</v>
      </c>
      <c r="P342" s="19">
        <f>VLOOKUP($D342,'Team - Wins CALC'!$C$22:$U$53,P$1+2,FALSE)</f>
        <v>0</v>
      </c>
      <c r="Q342" s="19">
        <f>VLOOKUP($D342,'Team - Wins CALC'!$C$22:$U$53,Q$1+2,FALSE)</f>
        <v>0</v>
      </c>
      <c r="R342" s="19">
        <f>VLOOKUP($D342,'Team - Wins CALC'!$C$22:$U$53,R$1+2,FALSE)</f>
        <v>0</v>
      </c>
      <c r="S342" s="19">
        <f>VLOOKUP($D342,'Team - Wins CALC'!$C$22:$U$53,S$1+2,FALSE)</f>
        <v>0</v>
      </c>
      <c r="T342" s="19">
        <f>VLOOKUP($D342,'Team - Wins CALC'!$C$22:$U$53,T$1+2,FALSE)</f>
        <v>0</v>
      </c>
      <c r="U342" s="19">
        <f>VLOOKUP($D342,'Team - Wins CALC'!$C$22:$U$53,U$1+2,FALSE)</f>
        <v>0</v>
      </c>
      <c r="V342" s="22">
        <f t="shared" si="85"/>
        <v>2</v>
      </c>
    </row>
    <row r="343" spans="3:22" ht="12.75">
      <c r="C343" s="10"/>
      <c r="D343" s="3" t="str">
        <f>VLOOKUP(C337,'Entries - DATA'!$A$4:$S$43,16)</f>
        <v>San Diego CHARGERS</v>
      </c>
      <c r="E343" s="19">
        <f>VLOOKUP($D343,'Team - Wins CALC'!$C$22:$U$53,E$1+2,FALSE)</f>
        <v>0</v>
      </c>
      <c r="F343" s="19">
        <f>VLOOKUP($D343,'Team - Wins CALC'!$C$22:$U$53,F$1+2,FALSE)</f>
        <v>0</v>
      </c>
      <c r="G343" s="19">
        <f>VLOOKUP($D343,'Team - Wins CALC'!$C$22:$U$53,G$1+2,FALSE)</f>
        <v>0</v>
      </c>
      <c r="H343" s="19">
        <f>VLOOKUP($D343,'Team - Wins CALC'!$C$22:$U$53,H$1+2,FALSE)</f>
        <v>0</v>
      </c>
      <c r="I343" s="19">
        <f>VLOOKUP($D343,'Team - Wins CALC'!$C$22:$U$53,I$1+2,FALSE)</f>
        <v>0</v>
      </c>
      <c r="J343" s="19">
        <f>VLOOKUP($D343,'Team - Wins CALC'!$C$22:$U$53,J$1+2,FALSE)</f>
        <v>0</v>
      </c>
      <c r="K343" s="19">
        <f>VLOOKUP($D343,'Team - Wins CALC'!$C$22:$U$53,K$1+2,FALSE)</f>
        <v>0</v>
      </c>
      <c r="L343" s="19">
        <f>VLOOKUP($D343,'Team - Wins CALC'!$C$22:$U$53,L$1+2,FALSE)</f>
        <v>0</v>
      </c>
      <c r="M343" s="19">
        <f>VLOOKUP($D343,'Team - Wins CALC'!$C$22:$U$53,M$1+2,FALSE)</f>
        <v>0</v>
      </c>
      <c r="N343" s="19">
        <f>VLOOKUP($D343,'Team - Wins CALC'!$C$22:$U$53,N$1+2,FALSE)</f>
        <v>0</v>
      </c>
      <c r="O343" s="19">
        <f>VLOOKUP($D343,'Team - Wins CALC'!$C$22:$U$53,O$1+2,FALSE)</f>
        <v>0</v>
      </c>
      <c r="P343" s="19">
        <f>VLOOKUP($D343,'Team - Wins CALC'!$C$22:$U$53,P$1+2,FALSE)</f>
        <v>0</v>
      </c>
      <c r="Q343" s="19">
        <f>VLOOKUP($D343,'Team - Wins CALC'!$C$22:$U$53,Q$1+2,FALSE)</f>
        <v>0</v>
      </c>
      <c r="R343" s="19">
        <f>VLOOKUP($D343,'Team - Wins CALC'!$C$22:$U$53,R$1+2,FALSE)</f>
        <v>0</v>
      </c>
      <c r="S343" s="19">
        <f>VLOOKUP($D343,'Team - Wins CALC'!$C$22:$U$53,S$1+2,FALSE)</f>
        <v>0</v>
      </c>
      <c r="T343" s="19">
        <f>VLOOKUP($D343,'Team - Wins CALC'!$C$22:$U$53,T$1+2,FALSE)</f>
        <v>0</v>
      </c>
      <c r="U343" s="19">
        <f>VLOOKUP($D343,'Team - Wins CALC'!$C$22:$U$53,U$1+2,FALSE)</f>
        <v>0</v>
      </c>
      <c r="V343" s="22">
        <f t="shared" si="85"/>
        <v>0</v>
      </c>
    </row>
    <row r="344" spans="3:22" ht="12.75">
      <c r="C344" s="10"/>
      <c r="D344" s="3" t="str">
        <f>VLOOKUP(C337,'Entries - DATA'!$A$4:$S$43,17)</f>
        <v>Denver BRONCOS</v>
      </c>
      <c r="E344" s="19">
        <f>VLOOKUP($D344,'Team - Wins CALC'!$C$22:$U$53,E$1+2,FALSE)</f>
        <v>1</v>
      </c>
      <c r="F344" s="19">
        <f>VLOOKUP($D344,'Team - Wins CALC'!$C$22:$U$53,F$1+2,FALSE)</f>
        <v>1</v>
      </c>
      <c r="G344" s="19">
        <f>VLOOKUP($D344,'Team - Wins CALC'!$C$22:$U$53,G$1+2,FALSE)</f>
        <v>0</v>
      </c>
      <c r="H344" s="19">
        <f>VLOOKUP($D344,'Team - Wins CALC'!$C$22:$U$53,H$1+2,FALSE)</f>
        <v>0</v>
      </c>
      <c r="I344" s="19">
        <f>VLOOKUP($D344,'Team - Wins CALC'!$C$22:$U$53,I$1+2,FALSE)</f>
        <v>0</v>
      </c>
      <c r="J344" s="19">
        <f>VLOOKUP($D344,'Team - Wins CALC'!$C$22:$U$53,J$1+2,FALSE)</f>
        <v>0</v>
      </c>
      <c r="K344" s="19">
        <f>VLOOKUP($D344,'Team - Wins CALC'!$C$22:$U$53,K$1+2,FALSE)</f>
        <v>0</v>
      </c>
      <c r="L344" s="19">
        <f>VLOOKUP($D344,'Team - Wins CALC'!$C$22:$U$53,L$1+2,FALSE)</f>
        <v>0</v>
      </c>
      <c r="M344" s="19">
        <f>VLOOKUP($D344,'Team - Wins CALC'!$C$22:$U$53,M$1+2,FALSE)</f>
        <v>0</v>
      </c>
      <c r="N344" s="19">
        <f>VLOOKUP($D344,'Team - Wins CALC'!$C$22:$U$53,N$1+2,FALSE)</f>
        <v>0</v>
      </c>
      <c r="O344" s="19">
        <f>VLOOKUP($D344,'Team - Wins CALC'!$C$22:$U$53,O$1+2,FALSE)</f>
        <v>0</v>
      </c>
      <c r="P344" s="19">
        <f>VLOOKUP($D344,'Team - Wins CALC'!$C$22:$U$53,P$1+2,FALSE)</f>
        <v>0</v>
      </c>
      <c r="Q344" s="19">
        <f>VLOOKUP($D344,'Team - Wins CALC'!$C$22:$U$53,Q$1+2,FALSE)</f>
        <v>0</v>
      </c>
      <c r="R344" s="19">
        <f>VLOOKUP($D344,'Team - Wins CALC'!$C$22:$U$53,R$1+2,FALSE)</f>
        <v>0</v>
      </c>
      <c r="S344" s="19">
        <f>VLOOKUP($D344,'Team - Wins CALC'!$C$22:$U$53,S$1+2,FALSE)</f>
        <v>0</v>
      </c>
      <c r="T344" s="19">
        <f>VLOOKUP($D344,'Team - Wins CALC'!$C$22:$U$53,T$1+2,FALSE)</f>
        <v>0</v>
      </c>
      <c r="U344" s="19">
        <f>VLOOKUP($D344,'Team - Wins CALC'!$C$22:$U$53,U$1+2,FALSE)</f>
        <v>0</v>
      </c>
      <c r="V344" s="22">
        <f t="shared" si="85"/>
        <v>2</v>
      </c>
    </row>
    <row r="345" spans="3:22" ht="13.5" thickBot="1">
      <c r="C345" s="11"/>
      <c r="D345" s="3" t="str">
        <f>VLOOKUP(C337,'Entries - DATA'!$A$4:$S$43,18)</f>
        <v>Indianapolis COLTS</v>
      </c>
      <c r="E345" s="19">
        <f>VLOOKUP($D345,'Team - Wins CALC'!$C$22:$U$53,E$1+2,FALSE)</f>
        <v>0</v>
      </c>
      <c r="F345" s="19">
        <f>VLOOKUP($D345,'Team - Wins CALC'!$C$22:$U$53,F$1+2,FALSE)</f>
        <v>1</v>
      </c>
      <c r="G345" s="19">
        <f>VLOOKUP($D345,'Team - Wins CALC'!$C$22:$U$53,G$1+2,FALSE)</f>
        <v>0</v>
      </c>
      <c r="H345" s="19">
        <f>VLOOKUP($D345,'Team - Wins CALC'!$C$22:$U$53,H$1+2,FALSE)</f>
        <v>0</v>
      </c>
      <c r="I345" s="19">
        <f>VLOOKUP($D345,'Team - Wins CALC'!$C$22:$U$53,I$1+2,FALSE)</f>
        <v>0</v>
      </c>
      <c r="J345" s="19">
        <f>VLOOKUP($D345,'Team - Wins CALC'!$C$22:$U$53,J$1+2,FALSE)</f>
        <v>0</v>
      </c>
      <c r="K345" s="19">
        <f>VLOOKUP($D345,'Team - Wins CALC'!$C$22:$U$53,K$1+2,FALSE)</f>
        <v>0</v>
      </c>
      <c r="L345" s="19">
        <f>VLOOKUP($D345,'Team - Wins CALC'!$C$22:$U$53,L$1+2,FALSE)</f>
        <v>0</v>
      </c>
      <c r="M345" s="19">
        <f>VLOOKUP($D345,'Team - Wins CALC'!$C$22:$U$53,M$1+2,FALSE)</f>
        <v>0</v>
      </c>
      <c r="N345" s="19">
        <f>VLOOKUP($D345,'Team - Wins CALC'!$C$22:$U$53,N$1+2,FALSE)</f>
        <v>0</v>
      </c>
      <c r="O345" s="19">
        <f>VLOOKUP($D345,'Team - Wins CALC'!$C$22:$U$53,O$1+2,FALSE)</f>
        <v>0</v>
      </c>
      <c r="P345" s="19">
        <f>VLOOKUP($D345,'Team - Wins CALC'!$C$22:$U$53,P$1+2,FALSE)</f>
        <v>0</v>
      </c>
      <c r="Q345" s="19">
        <f>VLOOKUP($D345,'Team - Wins CALC'!$C$22:$U$53,Q$1+2,FALSE)</f>
        <v>0</v>
      </c>
      <c r="R345" s="19">
        <f>VLOOKUP($D345,'Team - Wins CALC'!$C$22:$U$53,R$1+2,FALSE)</f>
        <v>0</v>
      </c>
      <c r="S345" s="19">
        <f>VLOOKUP($D345,'Team - Wins CALC'!$C$22:$U$53,S$1+2,FALSE)</f>
        <v>0</v>
      </c>
      <c r="T345" s="19">
        <f>VLOOKUP($D345,'Team - Wins CALC'!$C$22:$U$53,T$1+2,FALSE)</f>
        <v>0</v>
      </c>
      <c r="U345" s="19">
        <f>VLOOKUP($D345,'Team - Wins CALC'!$C$22:$U$53,U$1+2,FALSE)</f>
        <v>0</v>
      </c>
      <c r="V345" s="23">
        <f t="shared" si="85"/>
        <v>1</v>
      </c>
    </row>
    <row r="346" spans="3:41" ht="13.5" thickBot="1">
      <c r="C346" s="17"/>
      <c r="D346" s="18" t="s">
        <v>86</v>
      </c>
      <c r="E346" s="16">
        <f>SUM(E338:E345)</f>
        <v>3</v>
      </c>
      <c r="F346" s="13">
        <f aca="true" t="shared" si="86" ref="F346:U346">SUM(F338:F345)</f>
        <v>5</v>
      </c>
      <c r="G346" s="13">
        <f t="shared" si="86"/>
        <v>0</v>
      </c>
      <c r="H346" s="13">
        <f t="shared" si="86"/>
        <v>0</v>
      </c>
      <c r="I346" s="13">
        <f t="shared" si="86"/>
        <v>0</v>
      </c>
      <c r="J346" s="13">
        <f t="shared" si="86"/>
        <v>0</v>
      </c>
      <c r="K346" s="13">
        <f t="shared" si="86"/>
        <v>0</v>
      </c>
      <c r="L346" s="13">
        <f t="shared" si="86"/>
        <v>0</v>
      </c>
      <c r="M346" s="13">
        <f t="shared" si="86"/>
        <v>0</v>
      </c>
      <c r="N346" s="13">
        <f t="shared" si="86"/>
        <v>0</v>
      </c>
      <c r="O346" s="13">
        <f t="shared" si="86"/>
        <v>0</v>
      </c>
      <c r="P346" s="13">
        <f t="shared" si="86"/>
        <v>0</v>
      </c>
      <c r="Q346" s="13">
        <f t="shared" si="86"/>
        <v>0</v>
      </c>
      <c r="R346" s="13">
        <f t="shared" si="86"/>
        <v>0</v>
      </c>
      <c r="S346" s="13">
        <f t="shared" si="86"/>
        <v>0</v>
      </c>
      <c r="T346" s="13">
        <f t="shared" si="86"/>
        <v>0</v>
      </c>
      <c r="U346" s="14">
        <f t="shared" si="86"/>
        <v>0</v>
      </c>
      <c r="V346" s="24">
        <f t="shared" si="85"/>
        <v>8</v>
      </c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3:41" s="20" customFormat="1" ht="22.5" customHeight="1">
      <c r="C347" s="34" t="s">
        <v>87</v>
      </c>
      <c r="D347" s="31" t="str">
        <f>VLOOKUP(C337,'Entries - DATA'!$A$4:$S$43,19)</f>
        <v>San Francisco 49ERS</v>
      </c>
      <c r="E347" s="35">
        <f>VLOOKUP($D347,'Team - Wins CALC'!$C$22:$U$53,E$1+2,FALSE)</f>
        <v>0</v>
      </c>
      <c r="F347" s="35">
        <f>VLOOKUP($D347,'Team - Wins CALC'!$C$22:$U$53,F$1+2,FALSE)</f>
        <v>1</v>
      </c>
      <c r="G347" s="35">
        <f>VLOOKUP($D347,'Team - Wins CALC'!$C$22:$U$53,G$1+2,FALSE)</f>
        <v>0</v>
      </c>
      <c r="H347" s="35">
        <f>VLOOKUP($D347,'Team - Wins CALC'!$C$22:$U$53,H$1+2,FALSE)</f>
        <v>0</v>
      </c>
      <c r="I347" s="35">
        <f>VLOOKUP($D347,'Team - Wins CALC'!$C$22:$U$53,I$1+2,FALSE)</f>
        <v>0</v>
      </c>
      <c r="J347" s="35">
        <f>VLOOKUP($D347,'Team - Wins CALC'!$C$22:$U$53,J$1+2,FALSE)</f>
        <v>0</v>
      </c>
      <c r="K347" s="35">
        <f>VLOOKUP($D347,'Team - Wins CALC'!$C$22:$U$53,K$1+2,FALSE)</f>
        <v>0</v>
      </c>
      <c r="L347" s="35">
        <f>VLOOKUP($D347,'Team - Wins CALC'!$C$22:$U$53,L$1+2,FALSE)</f>
        <v>0</v>
      </c>
      <c r="M347" s="35">
        <f>VLOOKUP($D347,'Team - Wins CALC'!$C$22:$U$53,M$1+2,FALSE)</f>
        <v>0</v>
      </c>
      <c r="N347" s="35">
        <f>VLOOKUP($D347,'Team - Wins CALC'!$C$22:$U$53,N$1+2,FALSE)</f>
        <v>0</v>
      </c>
      <c r="O347" s="35">
        <f>VLOOKUP($D347,'Team - Wins CALC'!$C$22:$U$53,O$1+2,FALSE)</f>
        <v>0</v>
      </c>
      <c r="P347" s="35">
        <f>VLOOKUP($D347,'Team - Wins CALC'!$C$22:$U$53,P$1+2,FALSE)</f>
        <v>0</v>
      </c>
      <c r="Q347" s="35">
        <f>VLOOKUP($D347,'Team - Wins CALC'!$C$22:$U$53,Q$1+2,FALSE)</f>
        <v>0</v>
      </c>
      <c r="R347" s="35">
        <f>VLOOKUP($D347,'Team - Wins CALC'!$C$22:$U$53,R$1+2,FALSE)</f>
        <v>0</v>
      </c>
      <c r="S347" s="35">
        <f>VLOOKUP($D347,'Team - Wins CALC'!$C$22:$U$53,S$1+2,FALSE)</f>
        <v>0</v>
      </c>
      <c r="T347" s="35">
        <f>VLOOKUP($D347,'Team - Wins CALC'!$C$22:$U$53,T$1+2,FALSE)</f>
        <v>0</v>
      </c>
      <c r="U347" s="35">
        <f>VLOOKUP($D347,'Team - Wins CALC'!$C$22:$U$53,U$1+2,FALSE)</f>
        <v>0</v>
      </c>
      <c r="V347" s="25">
        <f>SUM(E347:U347)</f>
        <v>1</v>
      </c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24:41" ht="12.75">
      <c r="X348" s="1">
        <v>1</v>
      </c>
      <c r="Y348" s="1">
        <v>2</v>
      </c>
      <c r="Z348" s="1">
        <v>3</v>
      </c>
      <c r="AA348" s="1">
        <v>4</v>
      </c>
      <c r="AB348" s="1">
        <v>5</v>
      </c>
      <c r="AC348" s="1">
        <v>6</v>
      </c>
      <c r="AD348" s="1">
        <v>7</v>
      </c>
      <c r="AE348" s="1">
        <v>8</v>
      </c>
      <c r="AF348" s="1">
        <v>9</v>
      </c>
      <c r="AG348" s="1">
        <v>10</v>
      </c>
      <c r="AH348" s="1">
        <v>11</v>
      </c>
      <c r="AI348" s="1">
        <v>12</v>
      </c>
      <c r="AJ348" s="1">
        <v>13</v>
      </c>
      <c r="AK348" s="1">
        <v>14</v>
      </c>
      <c r="AL348" s="1">
        <v>15</v>
      </c>
      <c r="AM348" s="1">
        <v>16</v>
      </c>
      <c r="AN348" s="1">
        <v>17</v>
      </c>
      <c r="AO348" s="15" t="s">
        <v>92</v>
      </c>
    </row>
    <row r="349" spans="3:41" ht="13.5" thickBot="1">
      <c r="C349" t="str">
        <f ca="1">INDIRECT("'Entries - DATA'!"&amp;"A"&amp;A350+3)</f>
        <v>Roberts</v>
      </c>
      <c r="E349" s="1">
        <v>1</v>
      </c>
      <c r="F349" s="1">
        <v>2</v>
      </c>
      <c r="G349" s="1">
        <v>3</v>
      </c>
      <c r="H349" s="1">
        <v>4</v>
      </c>
      <c r="I349" s="1">
        <v>5</v>
      </c>
      <c r="J349" s="1">
        <v>6</v>
      </c>
      <c r="K349" s="1">
        <v>7</v>
      </c>
      <c r="L349" s="1">
        <v>8</v>
      </c>
      <c r="M349" s="1">
        <v>9</v>
      </c>
      <c r="N349" s="1">
        <v>10</v>
      </c>
      <c r="O349" s="1">
        <v>11</v>
      </c>
      <c r="P349" s="1">
        <v>12</v>
      </c>
      <c r="Q349" s="1">
        <v>13</v>
      </c>
      <c r="R349" s="1">
        <v>14</v>
      </c>
      <c r="S349" s="1">
        <v>15</v>
      </c>
      <c r="T349" s="1">
        <v>16</v>
      </c>
      <c r="U349" s="1">
        <v>17</v>
      </c>
      <c r="V349" s="20" t="s">
        <v>88</v>
      </c>
      <c r="X349">
        <f aca="true" t="shared" si="87" ref="X349:AN349">+E358</f>
        <v>4</v>
      </c>
      <c r="Y349">
        <f t="shared" si="87"/>
        <v>3</v>
      </c>
      <c r="Z349">
        <f t="shared" si="87"/>
        <v>0</v>
      </c>
      <c r="AA349">
        <f t="shared" si="87"/>
        <v>0</v>
      </c>
      <c r="AB349">
        <f t="shared" si="87"/>
        <v>0</v>
      </c>
      <c r="AC349">
        <f t="shared" si="87"/>
        <v>0</v>
      </c>
      <c r="AD349">
        <f t="shared" si="87"/>
        <v>0</v>
      </c>
      <c r="AE349">
        <f t="shared" si="87"/>
        <v>0</v>
      </c>
      <c r="AF349">
        <f t="shared" si="87"/>
        <v>0</v>
      </c>
      <c r="AG349">
        <f t="shared" si="87"/>
        <v>0</v>
      </c>
      <c r="AH349">
        <f t="shared" si="87"/>
        <v>0</v>
      </c>
      <c r="AI349">
        <f t="shared" si="87"/>
        <v>0</v>
      </c>
      <c r="AJ349">
        <f t="shared" si="87"/>
        <v>0</v>
      </c>
      <c r="AK349">
        <f t="shared" si="87"/>
        <v>0</v>
      </c>
      <c r="AL349">
        <f t="shared" si="87"/>
        <v>0</v>
      </c>
      <c r="AM349">
        <f t="shared" si="87"/>
        <v>0</v>
      </c>
      <c r="AN349">
        <f t="shared" si="87"/>
        <v>0</v>
      </c>
      <c r="AO349">
        <f>+V359</f>
        <v>2</v>
      </c>
    </row>
    <row r="350" spans="1:22" ht="12.75">
      <c r="A350">
        <f>+SUM(A337:A349)+1</f>
        <v>30</v>
      </c>
      <c r="C350" s="9" t="s">
        <v>4</v>
      </c>
      <c r="D350" s="3" t="str">
        <f>VLOOKUP(C349,'Entries - DATA'!$A$4:$S$43,11)</f>
        <v>Dallas COWBOYS</v>
      </c>
      <c r="E350" s="19">
        <f>VLOOKUP($D350,'Team - Wins CALC'!$C$22:$U$53,E$1+2,FALSE)</f>
        <v>1</v>
      </c>
      <c r="F350" s="19">
        <f>VLOOKUP($D350,'Team - Wins CALC'!$C$22:$U$53,F$1+2,FALSE)</f>
        <v>1</v>
      </c>
      <c r="G350" s="19">
        <f>VLOOKUP($D350,'Team - Wins CALC'!$C$22:$U$53,G$1+2,FALSE)</f>
        <v>0</v>
      </c>
      <c r="H350" s="19">
        <f>VLOOKUP($D350,'Team - Wins CALC'!$C$22:$U$53,H$1+2,FALSE)</f>
        <v>0</v>
      </c>
      <c r="I350" s="19">
        <f>VLOOKUP($D350,'Team - Wins CALC'!$C$22:$U$53,I$1+2,FALSE)</f>
        <v>0</v>
      </c>
      <c r="J350" s="19">
        <f>VLOOKUP($D350,'Team - Wins CALC'!$C$22:$U$53,J$1+2,FALSE)</f>
        <v>0</v>
      </c>
      <c r="K350" s="19">
        <f>VLOOKUP($D350,'Team - Wins CALC'!$C$22:$U$53,K$1+2,FALSE)</f>
        <v>0</v>
      </c>
      <c r="L350" s="19">
        <f>VLOOKUP($D350,'Team - Wins CALC'!$C$22:$U$53,L$1+2,FALSE)</f>
        <v>0</v>
      </c>
      <c r="M350" s="19">
        <f>VLOOKUP($D350,'Team - Wins CALC'!$C$22:$U$53,M$1+2,FALSE)</f>
        <v>0</v>
      </c>
      <c r="N350" s="19">
        <f>VLOOKUP($D350,'Team - Wins CALC'!$C$22:$U$53,N$1+2,FALSE)</f>
        <v>0</v>
      </c>
      <c r="O350" s="19">
        <f>VLOOKUP($D350,'Team - Wins CALC'!$C$22:$U$53,O$1+2,FALSE)</f>
        <v>0</v>
      </c>
      <c r="P350" s="19">
        <f>VLOOKUP($D350,'Team - Wins CALC'!$C$22:$U$53,P$1+2,FALSE)</f>
        <v>0</v>
      </c>
      <c r="Q350" s="19">
        <f>VLOOKUP($D350,'Team - Wins CALC'!$C$22:$U$53,Q$1+2,FALSE)</f>
        <v>0</v>
      </c>
      <c r="R350" s="19">
        <f>VLOOKUP($D350,'Team - Wins CALC'!$C$22:$U$53,R$1+2,FALSE)</f>
        <v>0</v>
      </c>
      <c r="S350" s="19">
        <f>VLOOKUP($D350,'Team - Wins CALC'!$C$22:$U$53,S$1+2,FALSE)</f>
        <v>0</v>
      </c>
      <c r="T350" s="19">
        <f>VLOOKUP($D350,'Team - Wins CALC'!$C$22:$U$53,T$1+2,FALSE)</f>
        <v>0</v>
      </c>
      <c r="U350" s="19">
        <f>VLOOKUP($D350,'Team - Wins CALC'!$C$22:$U$53,U$1+2,FALSE)</f>
        <v>0</v>
      </c>
      <c r="V350" s="21">
        <f>SUM(E350:U350)</f>
        <v>2</v>
      </c>
    </row>
    <row r="351" spans="3:22" ht="12.75">
      <c r="C351" s="10"/>
      <c r="D351" s="3" t="str">
        <f>VLOOKUP(C349,'Entries - DATA'!$A$4:$S$43,12)</f>
        <v>Philadelphia EAGLES</v>
      </c>
      <c r="E351" s="19">
        <f>VLOOKUP($D351,'Team - Wins CALC'!$C$22:$U$53,E$1+2,FALSE)</f>
        <v>1</v>
      </c>
      <c r="F351" s="19">
        <f>VLOOKUP($D351,'Team - Wins CALC'!$C$22:$U$53,F$1+2,FALSE)</f>
        <v>0</v>
      </c>
      <c r="G351" s="19">
        <f>VLOOKUP($D351,'Team - Wins CALC'!$C$22:$U$53,G$1+2,FALSE)</f>
        <v>0</v>
      </c>
      <c r="H351" s="19">
        <f>VLOOKUP($D351,'Team - Wins CALC'!$C$22:$U$53,H$1+2,FALSE)</f>
        <v>0</v>
      </c>
      <c r="I351" s="19">
        <f>VLOOKUP($D351,'Team - Wins CALC'!$C$22:$U$53,I$1+2,FALSE)</f>
        <v>0</v>
      </c>
      <c r="J351" s="19">
        <f>VLOOKUP($D351,'Team - Wins CALC'!$C$22:$U$53,J$1+2,FALSE)</f>
        <v>0</v>
      </c>
      <c r="K351" s="19">
        <f>VLOOKUP($D351,'Team - Wins CALC'!$C$22:$U$53,K$1+2,FALSE)</f>
        <v>0</v>
      </c>
      <c r="L351" s="19">
        <f>VLOOKUP($D351,'Team - Wins CALC'!$C$22:$U$53,L$1+2,FALSE)</f>
        <v>0</v>
      </c>
      <c r="M351" s="19">
        <f>VLOOKUP($D351,'Team - Wins CALC'!$C$22:$U$53,M$1+2,FALSE)</f>
        <v>0</v>
      </c>
      <c r="N351" s="19">
        <f>VLOOKUP($D351,'Team - Wins CALC'!$C$22:$U$53,N$1+2,FALSE)</f>
        <v>0</v>
      </c>
      <c r="O351" s="19">
        <f>VLOOKUP($D351,'Team - Wins CALC'!$C$22:$U$53,O$1+2,FALSE)</f>
        <v>0</v>
      </c>
      <c r="P351" s="19">
        <f>VLOOKUP($D351,'Team - Wins CALC'!$C$22:$U$53,P$1+2,FALSE)</f>
        <v>0</v>
      </c>
      <c r="Q351" s="19">
        <f>VLOOKUP($D351,'Team - Wins CALC'!$C$22:$U$53,Q$1+2,FALSE)</f>
        <v>0</v>
      </c>
      <c r="R351" s="19">
        <f>VLOOKUP($D351,'Team - Wins CALC'!$C$22:$U$53,R$1+2,FALSE)</f>
        <v>0</v>
      </c>
      <c r="S351" s="19">
        <f>VLOOKUP($D351,'Team - Wins CALC'!$C$22:$U$53,S$1+2,FALSE)</f>
        <v>0</v>
      </c>
      <c r="T351" s="19">
        <f>VLOOKUP($D351,'Team - Wins CALC'!$C$22:$U$53,T$1+2,FALSE)</f>
        <v>0</v>
      </c>
      <c r="U351" s="19">
        <f>VLOOKUP($D351,'Team - Wins CALC'!$C$22:$U$53,U$1+2,FALSE)</f>
        <v>0</v>
      </c>
      <c r="V351" s="22">
        <f aca="true" t="shared" si="88" ref="V351:V358">SUM(E351:U351)</f>
        <v>1</v>
      </c>
    </row>
    <row r="352" spans="1:22" ht="12.75">
      <c r="A352" s="15"/>
      <c r="C352" s="10"/>
      <c r="D352" s="3" t="str">
        <f>VLOOKUP(C349,'Entries - DATA'!$A$4:$S$43,13)</f>
        <v>New Orleans SAINTS</v>
      </c>
      <c r="E352" s="19">
        <f>VLOOKUP($D352,'Team - Wins CALC'!$C$22:$U$53,E$1+2,FALSE)</f>
        <v>1</v>
      </c>
      <c r="F352" s="19">
        <f>VLOOKUP($D352,'Team - Wins CALC'!$C$22:$U$53,F$1+2,FALSE)</f>
        <v>0</v>
      </c>
      <c r="G352" s="19">
        <f>VLOOKUP($D352,'Team - Wins CALC'!$C$22:$U$53,G$1+2,FALSE)</f>
        <v>0</v>
      </c>
      <c r="H352" s="19">
        <f>VLOOKUP($D352,'Team - Wins CALC'!$C$22:$U$53,H$1+2,FALSE)</f>
        <v>0</v>
      </c>
      <c r="I352" s="19">
        <f>VLOOKUP($D352,'Team - Wins CALC'!$C$22:$U$53,I$1+2,FALSE)</f>
        <v>0</v>
      </c>
      <c r="J352" s="19">
        <f>VLOOKUP($D352,'Team - Wins CALC'!$C$22:$U$53,J$1+2,FALSE)</f>
        <v>0</v>
      </c>
      <c r="K352" s="19">
        <f>VLOOKUP($D352,'Team - Wins CALC'!$C$22:$U$53,K$1+2,FALSE)</f>
        <v>0</v>
      </c>
      <c r="L352" s="19">
        <f>VLOOKUP($D352,'Team - Wins CALC'!$C$22:$U$53,L$1+2,FALSE)</f>
        <v>0</v>
      </c>
      <c r="M352" s="19">
        <f>VLOOKUP($D352,'Team - Wins CALC'!$C$22:$U$53,M$1+2,FALSE)</f>
        <v>0</v>
      </c>
      <c r="N352" s="19">
        <f>VLOOKUP($D352,'Team - Wins CALC'!$C$22:$U$53,N$1+2,FALSE)</f>
        <v>0</v>
      </c>
      <c r="O352" s="19">
        <f>VLOOKUP($D352,'Team - Wins CALC'!$C$22:$U$53,O$1+2,FALSE)</f>
        <v>0</v>
      </c>
      <c r="P352" s="19">
        <f>VLOOKUP($D352,'Team - Wins CALC'!$C$22:$U$53,P$1+2,FALSE)</f>
        <v>0</v>
      </c>
      <c r="Q352" s="19">
        <f>VLOOKUP($D352,'Team - Wins CALC'!$C$22:$U$53,Q$1+2,FALSE)</f>
        <v>0</v>
      </c>
      <c r="R352" s="19">
        <f>VLOOKUP($D352,'Team - Wins CALC'!$C$22:$U$53,R$1+2,FALSE)</f>
        <v>0</v>
      </c>
      <c r="S352" s="19">
        <f>VLOOKUP($D352,'Team - Wins CALC'!$C$22:$U$53,S$1+2,FALSE)</f>
        <v>0</v>
      </c>
      <c r="T352" s="19">
        <f>VLOOKUP($D352,'Team - Wins CALC'!$C$22:$U$53,T$1+2,FALSE)</f>
        <v>0</v>
      </c>
      <c r="U352" s="19">
        <f>VLOOKUP($D352,'Team - Wins CALC'!$C$22:$U$53,U$1+2,FALSE)</f>
        <v>0</v>
      </c>
      <c r="V352" s="22">
        <f t="shared" si="88"/>
        <v>1</v>
      </c>
    </row>
    <row r="353" spans="3:22" ht="12.75">
      <c r="C353" s="11"/>
      <c r="D353" s="3" t="str">
        <f>VLOOKUP(C349,'Entries - DATA'!$A$4:$S$43,14)</f>
        <v>Minnesota VIKINGS</v>
      </c>
      <c r="E353" s="19">
        <f>VLOOKUP($D353,'Team - Wins CALC'!$C$22:$U$53,E$1+2,FALSE)</f>
        <v>0</v>
      </c>
      <c r="F353" s="19">
        <f>VLOOKUP($D353,'Team - Wins CALC'!$C$22:$U$53,F$1+2,FALSE)</f>
        <v>0</v>
      </c>
      <c r="G353" s="19">
        <f>VLOOKUP($D353,'Team - Wins CALC'!$C$22:$U$53,G$1+2,FALSE)</f>
        <v>0</v>
      </c>
      <c r="H353" s="19">
        <f>VLOOKUP($D353,'Team - Wins CALC'!$C$22:$U$53,H$1+2,FALSE)</f>
        <v>0</v>
      </c>
      <c r="I353" s="19">
        <f>VLOOKUP($D353,'Team - Wins CALC'!$C$22:$U$53,I$1+2,FALSE)</f>
        <v>0</v>
      </c>
      <c r="J353" s="19">
        <f>VLOOKUP($D353,'Team - Wins CALC'!$C$22:$U$53,J$1+2,FALSE)</f>
        <v>0</v>
      </c>
      <c r="K353" s="19">
        <f>VLOOKUP($D353,'Team - Wins CALC'!$C$22:$U$53,K$1+2,FALSE)</f>
        <v>0</v>
      </c>
      <c r="L353" s="19">
        <f>VLOOKUP($D353,'Team - Wins CALC'!$C$22:$U$53,L$1+2,FALSE)</f>
        <v>0</v>
      </c>
      <c r="M353" s="19">
        <f>VLOOKUP($D353,'Team - Wins CALC'!$C$22:$U$53,M$1+2,FALSE)</f>
        <v>0</v>
      </c>
      <c r="N353" s="19">
        <f>VLOOKUP($D353,'Team - Wins CALC'!$C$22:$U$53,N$1+2,FALSE)</f>
        <v>0</v>
      </c>
      <c r="O353" s="19">
        <f>VLOOKUP($D353,'Team - Wins CALC'!$C$22:$U$53,O$1+2,FALSE)</f>
        <v>0</v>
      </c>
      <c r="P353" s="19">
        <f>VLOOKUP($D353,'Team - Wins CALC'!$C$22:$U$53,P$1+2,FALSE)</f>
        <v>0</v>
      </c>
      <c r="Q353" s="19">
        <f>VLOOKUP($D353,'Team - Wins CALC'!$C$22:$U$53,Q$1+2,FALSE)</f>
        <v>0</v>
      </c>
      <c r="R353" s="19">
        <f>VLOOKUP($D353,'Team - Wins CALC'!$C$22:$U$53,R$1+2,FALSE)</f>
        <v>0</v>
      </c>
      <c r="S353" s="19">
        <f>VLOOKUP($D353,'Team - Wins CALC'!$C$22:$U$53,S$1+2,FALSE)</f>
        <v>0</v>
      </c>
      <c r="T353" s="19">
        <f>VLOOKUP($D353,'Team - Wins CALC'!$C$22:$U$53,T$1+2,FALSE)</f>
        <v>0</v>
      </c>
      <c r="U353" s="19">
        <f>VLOOKUP($D353,'Team - Wins CALC'!$C$22:$U$53,U$1+2,FALSE)</f>
        <v>0</v>
      </c>
      <c r="V353" s="22">
        <f t="shared" si="88"/>
        <v>0</v>
      </c>
    </row>
    <row r="354" spans="3:22" ht="12.75">
      <c r="C354" s="9" t="s">
        <v>6</v>
      </c>
      <c r="D354" s="3" t="str">
        <f>VLOOKUP(C349,'Entries - DATA'!$A$4:$S$43,15)</f>
        <v>New England PATRIOTS</v>
      </c>
      <c r="E354" s="19">
        <f>VLOOKUP($D354,'Team - Wins CALC'!$C$22:$U$53,E$1+2,FALSE)</f>
        <v>1</v>
      </c>
      <c r="F354" s="19">
        <f>VLOOKUP($D354,'Team - Wins CALC'!$C$22:$U$53,F$1+2,FALSE)</f>
        <v>1</v>
      </c>
      <c r="G354" s="19">
        <f>VLOOKUP($D354,'Team - Wins CALC'!$C$22:$U$53,G$1+2,FALSE)</f>
        <v>0</v>
      </c>
      <c r="H354" s="19">
        <f>VLOOKUP($D354,'Team - Wins CALC'!$C$22:$U$53,H$1+2,FALSE)</f>
        <v>0</v>
      </c>
      <c r="I354" s="19">
        <f>VLOOKUP($D354,'Team - Wins CALC'!$C$22:$U$53,I$1+2,FALSE)</f>
        <v>0</v>
      </c>
      <c r="J354" s="19">
        <f>VLOOKUP($D354,'Team - Wins CALC'!$C$22:$U$53,J$1+2,FALSE)</f>
        <v>0</v>
      </c>
      <c r="K354" s="19">
        <f>VLOOKUP($D354,'Team - Wins CALC'!$C$22:$U$53,K$1+2,FALSE)</f>
        <v>0</v>
      </c>
      <c r="L354" s="19">
        <f>VLOOKUP($D354,'Team - Wins CALC'!$C$22:$U$53,L$1+2,FALSE)</f>
        <v>0</v>
      </c>
      <c r="M354" s="19">
        <f>VLOOKUP($D354,'Team - Wins CALC'!$C$22:$U$53,M$1+2,FALSE)</f>
        <v>0</v>
      </c>
      <c r="N354" s="19">
        <f>VLOOKUP($D354,'Team - Wins CALC'!$C$22:$U$53,N$1+2,FALSE)</f>
        <v>0</v>
      </c>
      <c r="O354" s="19">
        <f>VLOOKUP($D354,'Team - Wins CALC'!$C$22:$U$53,O$1+2,FALSE)</f>
        <v>0</v>
      </c>
      <c r="P354" s="19">
        <f>VLOOKUP($D354,'Team - Wins CALC'!$C$22:$U$53,P$1+2,FALSE)</f>
        <v>0</v>
      </c>
      <c r="Q354" s="19">
        <f>VLOOKUP($D354,'Team - Wins CALC'!$C$22:$U$53,Q$1+2,FALSE)</f>
        <v>0</v>
      </c>
      <c r="R354" s="19">
        <f>VLOOKUP($D354,'Team - Wins CALC'!$C$22:$U$53,R$1+2,FALSE)</f>
        <v>0</v>
      </c>
      <c r="S354" s="19">
        <f>VLOOKUP($D354,'Team - Wins CALC'!$C$22:$U$53,S$1+2,FALSE)</f>
        <v>0</v>
      </c>
      <c r="T354" s="19">
        <f>VLOOKUP($D354,'Team - Wins CALC'!$C$22:$U$53,T$1+2,FALSE)</f>
        <v>0</v>
      </c>
      <c r="U354" s="19">
        <f>VLOOKUP($D354,'Team - Wins CALC'!$C$22:$U$53,U$1+2,FALSE)</f>
        <v>0</v>
      </c>
      <c r="V354" s="22">
        <f t="shared" si="88"/>
        <v>2</v>
      </c>
    </row>
    <row r="355" spans="3:22" ht="12.75">
      <c r="C355" s="10"/>
      <c r="D355" s="3" t="str">
        <f>VLOOKUP(C349,'Entries - DATA'!$A$4:$S$43,16)</f>
        <v>Indianapolis COLTS</v>
      </c>
      <c r="E355" s="19">
        <f>VLOOKUP($D355,'Team - Wins CALC'!$C$22:$U$53,E$1+2,FALSE)</f>
        <v>0</v>
      </c>
      <c r="F355" s="19">
        <f>VLOOKUP($D355,'Team - Wins CALC'!$C$22:$U$53,F$1+2,FALSE)</f>
        <v>1</v>
      </c>
      <c r="G355" s="19">
        <f>VLOOKUP($D355,'Team - Wins CALC'!$C$22:$U$53,G$1+2,FALSE)</f>
        <v>0</v>
      </c>
      <c r="H355" s="19">
        <f>VLOOKUP($D355,'Team - Wins CALC'!$C$22:$U$53,H$1+2,FALSE)</f>
        <v>0</v>
      </c>
      <c r="I355" s="19">
        <f>VLOOKUP($D355,'Team - Wins CALC'!$C$22:$U$53,I$1+2,FALSE)</f>
        <v>0</v>
      </c>
      <c r="J355" s="19">
        <f>VLOOKUP($D355,'Team - Wins CALC'!$C$22:$U$53,J$1+2,FALSE)</f>
        <v>0</v>
      </c>
      <c r="K355" s="19">
        <f>VLOOKUP($D355,'Team - Wins CALC'!$C$22:$U$53,K$1+2,FALSE)</f>
        <v>0</v>
      </c>
      <c r="L355" s="19">
        <f>VLOOKUP($D355,'Team - Wins CALC'!$C$22:$U$53,L$1+2,FALSE)</f>
        <v>0</v>
      </c>
      <c r="M355" s="19">
        <f>VLOOKUP($D355,'Team - Wins CALC'!$C$22:$U$53,M$1+2,FALSE)</f>
        <v>0</v>
      </c>
      <c r="N355" s="19">
        <f>VLOOKUP($D355,'Team - Wins CALC'!$C$22:$U$53,N$1+2,FALSE)</f>
        <v>0</v>
      </c>
      <c r="O355" s="19">
        <f>VLOOKUP($D355,'Team - Wins CALC'!$C$22:$U$53,O$1+2,FALSE)</f>
        <v>0</v>
      </c>
      <c r="P355" s="19">
        <f>VLOOKUP($D355,'Team - Wins CALC'!$C$22:$U$53,P$1+2,FALSE)</f>
        <v>0</v>
      </c>
      <c r="Q355" s="19">
        <f>VLOOKUP($D355,'Team - Wins CALC'!$C$22:$U$53,Q$1+2,FALSE)</f>
        <v>0</v>
      </c>
      <c r="R355" s="19">
        <f>VLOOKUP($D355,'Team - Wins CALC'!$C$22:$U$53,R$1+2,FALSE)</f>
        <v>0</v>
      </c>
      <c r="S355" s="19">
        <f>VLOOKUP($D355,'Team - Wins CALC'!$C$22:$U$53,S$1+2,FALSE)</f>
        <v>0</v>
      </c>
      <c r="T355" s="19">
        <f>VLOOKUP($D355,'Team - Wins CALC'!$C$22:$U$53,T$1+2,FALSE)</f>
        <v>0</v>
      </c>
      <c r="U355" s="19">
        <f>VLOOKUP($D355,'Team - Wins CALC'!$C$22:$U$53,U$1+2,FALSE)</f>
        <v>0</v>
      </c>
      <c r="V355" s="22">
        <f t="shared" si="88"/>
        <v>1</v>
      </c>
    </row>
    <row r="356" spans="3:22" ht="12.75">
      <c r="C356" s="10"/>
      <c r="D356" s="3" t="str">
        <f>VLOOKUP(C349,'Entries - DATA'!$A$4:$S$43,17)</f>
        <v>Jacksonville JAGUARS</v>
      </c>
      <c r="E356" s="19">
        <f>VLOOKUP($D356,'Team - Wins CALC'!$C$22:$U$53,E$1+2,FALSE)</f>
        <v>0</v>
      </c>
      <c r="F356" s="19">
        <f>VLOOKUP($D356,'Team - Wins CALC'!$C$22:$U$53,F$1+2,FALSE)</f>
        <v>0</v>
      </c>
      <c r="G356" s="19">
        <f>VLOOKUP($D356,'Team - Wins CALC'!$C$22:$U$53,G$1+2,FALSE)</f>
        <v>0</v>
      </c>
      <c r="H356" s="19">
        <f>VLOOKUP($D356,'Team - Wins CALC'!$C$22:$U$53,H$1+2,FALSE)</f>
        <v>0</v>
      </c>
      <c r="I356" s="19">
        <f>VLOOKUP($D356,'Team - Wins CALC'!$C$22:$U$53,I$1+2,FALSE)</f>
        <v>0</v>
      </c>
      <c r="J356" s="19">
        <f>VLOOKUP($D356,'Team - Wins CALC'!$C$22:$U$53,J$1+2,FALSE)</f>
        <v>0</v>
      </c>
      <c r="K356" s="19">
        <f>VLOOKUP($D356,'Team - Wins CALC'!$C$22:$U$53,K$1+2,FALSE)</f>
        <v>0</v>
      </c>
      <c r="L356" s="19">
        <f>VLOOKUP($D356,'Team - Wins CALC'!$C$22:$U$53,L$1+2,FALSE)</f>
        <v>0</v>
      </c>
      <c r="M356" s="19">
        <f>VLOOKUP($D356,'Team - Wins CALC'!$C$22:$U$53,M$1+2,FALSE)</f>
        <v>0</v>
      </c>
      <c r="N356" s="19">
        <f>VLOOKUP($D356,'Team - Wins CALC'!$C$22:$U$53,N$1+2,FALSE)</f>
        <v>0</v>
      </c>
      <c r="O356" s="19">
        <f>VLOOKUP($D356,'Team - Wins CALC'!$C$22:$U$53,O$1+2,FALSE)</f>
        <v>0</v>
      </c>
      <c r="P356" s="19">
        <f>VLOOKUP($D356,'Team - Wins CALC'!$C$22:$U$53,P$1+2,FALSE)</f>
        <v>0</v>
      </c>
      <c r="Q356" s="19">
        <f>VLOOKUP($D356,'Team - Wins CALC'!$C$22:$U$53,Q$1+2,FALSE)</f>
        <v>0</v>
      </c>
      <c r="R356" s="19">
        <f>VLOOKUP($D356,'Team - Wins CALC'!$C$22:$U$53,R$1+2,FALSE)</f>
        <v>0</v>
      </c>
      <c r="S356" s="19">
        <f>VLOOKUP($D356,'Team - Wins CALC'!$C$22:$U$53,S$1+2,FALSE)</f>
        <v>0</v>
      </c>
      <c r="T356" s="19">
        <f>VLOOKUP($D356,'Team - Wins CALC'!$C$22:$U$53,T$1+2,FALSE)</f>
        <v>0</v>
      </c>
      <c r="U356" s="19">
        <f>VLOOKUP($D356,'Team - Wins CALC'!$C$22:$U$53,U$1+2,FALSE)</f>
        <v>0</v>
      </c>
      <c r="V356" s="22">
        <f t="shared" si="88"/>
        <v>0</v>
      </c>
    </row>
    <row r="357" spans="3:22" ht="13.5" thickBot="1">
      <c r="C357" s="11"/>
      <c r="D357" s="3" t="str">
        <f>VLOOKUP(C349,'Entries - DATA'!$A$4:$S$43,18)</f>
        <v>San Diego CHARGERS</v>
      </c>
      <c r="E357" s="19">
        <f>VLOOKUP($D357,'Team - Wins CALC'!$C$22:$U$53,E$1+2,FALSE)</f>
        <v>0</v>
      </c>
      <c r="F357" s="19">
        <f>VLOOKUP($D357,'Team - Wins CALC'!$C$22:$U$53,F$1+2,FALSE)</f>
        <v>0</v>
      </c>
      <c r="G357" s="19">
        <f>VLOOKUP($D357,'Team - Wins CALC'!$C$22:$U$53,G$1+2,FALSE)</f>
        <v>0</v>
      </c>
      <c r="H357" s="19">
        <f>VLOOKUP($D357,'Team - Wins CALC'!$C$22:$U$53,H$1+2,FALSE)</f>
        <v>0</v>
      </c>
      <c r="I357" s="19">
        <f>VLOOKUP($D357,'Team - Wins CALC'!$C$22:$U$53,I$1+2,FALSE)</f>
        <v>0</v>
      </c>
      <c r="J357" s="19">
        <f>VLOOKUP($D357,'Team - Wins CALC'!$C$22:$U$53,J$1+2,FALSE)</f>
        <v>0</v>
      </c>
      <c r="K357" s="19">
        <f>VLOOKUP($D357,'Team - Wins CALC'!$C$22:$U$53,K$1+2,FALSE)</f>
        <v>0</v>
      </c>
      <c r="L357" s="19">
        <f>VLOOKUP($D357,'Team - Wins CALC'!$C$22:$U$53,L$1+2,FALSE)</f>
        <v>0</v>
      </c>
      <c r="M357" s="19">
        <f>VLOOKUP($D357,'Team - Wins CALC'!$C$22:$U$53,M$1+2,FALSE)</f>
        <v>0</v>
      </c>
      <c r="N357" s="19">
        <f>VLOOKUP($D357,'Team - Wins CALC'!$C$22:$U$53,N$1+2,FALSE)</f>
        <v>0</v>
      </c>
      <c r="O357" s="19">
        <f>VLOOKUP($D357,'Team - Wins CALC'!$C$22:$U$53,O$1+2,FALSE)</f>
        <v>0</v>
      </c>
      <c r="P357" s="19">
        <f>VLOOKUP($D357,'Team - Wins CALC'!$C$22:$U$53,P$1+2,FALSE)</f>
        <v>0</v>
      </c>
      <c r="Q357" s="19">
        <f>VLOOKUP($D357,'Team - Wins CALC'!$C$22:$U$53,Q$1+2,FALSE)</f>
        <v>0</v>
      </c>
      <c r="R357" s="19">
        <f>VLOOKUP($D357,'Team - Wins CALC'!$C$22:$U$53,R$1+2,FALSE)</f>
        <v>0</v>
      </c>
      <c r="S357" s="19">
        <f>VLOOKUP($D357,'Team - Wins CALC'!$C$22:$U$53,S$1+2,FALSE)</f>
        <v>0</v>
      </c>
      <c r="T357" s="19">
        <f>VLOOKUP($D357,'Team - Wins CALC'!$C$22:$U$53,T$1+2,FALSE)</f>
        <v>0</v>
      </c>
      <c r="U357" s="19">
        <f>VLOOKUP($D357,'Team - Wins CALC'!$C$22:$U$53,U$1+2,FALSE)</f>
        <v>0</v>
      </c>
      <c r="V357" s="23">
        <f t="shared" si="88"/>
        <v>0</v>
      </c>
    </row>
    <row r="358" spans="3:41" ht="13.5" thickBot="1">
      <c r="C358" s="17"/>
      <c r="D358" s="18" t="s">
        <v>86</v>
      </c>
      <c r="E358" s="16">
        <f>SUM(E350:E357)</f>
        <v>4</v>
      </c>
      <c r="F358" s="13">
        <f aca="true" t="shared" si="89" ref="F358:U358">SUM(F350:F357)</f>
        <v>3</v>
      </c>
      <c r="G358" s="13">
        <f t="shared" si="89"/>
        <v>0</v>
      </c>
      <c r="H358" s="13">
        <f t="shared" si="89"/>
        <v>0</v>
      </c>
      <c r="I358" s="13">
        <f t="shared" si="89"/>
        <v>0</v>
      </c>
      <c r="J358" s="13">
        <f t="shared" si="89"/>
        <v>0</v>
      </c>
      <c r="K358" s="13">
        <f t="shared" si="89"/>
        <v>0</v>
      </c>
      <c r="L358" s="13">
        <f t="shared" si="89"/>
        <v>0</v>
      </c>
      <c r="M358" s="13">
        <f t="shared" si="89"/>
        <v>0</v>
      </c>
      <c r="N358" s="13">
        <f t="shared" si="89"/>
        <v>0</v>
      </c>
      <c r="O358" s="13">
        <f t="shared" si="89"/>
        <v>0</v>
      </c>
      <c r="P358" s="13">
        <f t="shared" si="89"/>
        <v>0</v>
      </c>
      <c r="Q358" s="13">
        <f t="shared" si="89"/>
        <v>0</v>
      </c>
      <c r="R358" s="13">
        <f t="shared" si="89"/>
        <v>0</v>
      </c>
      <c r="S358" s="13">
        <f t="shared" si="89"/>
        <v>0</v>
      </c>
      <c r="T358" s="13">
        <f t="shared" si="89"/>
        <v>0</v>
      </c>
      <c r="U358" s="14">
        <f t="shared" si="89"/>
        <v>0</v>
      </c>
      <c r="V358" s="24">
        <f t="shared" si="88"/>
        <v>7</v>
      </c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3:41" s="20" customFormat="1" ht="22.5" customHeight="1">
      <c r="C359" s="34" t="s">
        <v>87</v>
      </c>
      <c r="D359" s="31" t="str">
        <f>VLOOKUP(C349,'Entries - DATA'!$A$4:$S$43,19)</f>
        <v>Carolina PANTHERS</v>
      </c>
      <c r="E359" s="35">
        <f>VLOOKUP($D359,'Team - Wins CALC'!$C$22:$U$53,E$1+2,FALSE)</f>
        <v>1</v>
      </c>
      <c r="F359" s="35">
        <f>VLOOKUP($D359,'Team - Wins CALC'!$C$22:$U$53,F$1+2,FALSE)</f>
        <v>1</v>
      </c>
      <c r="G359" s="35">
        <f>VLOOKUP($D359,'Team - Wins CALC'!$C$22:$U$53,G$1+2,FALSE)</f>
        <v>0</v>
      </c>
      <c r="H359" s="35">
        <f>VLOOKUP($D359,'Team - Wins CALC'!$C$22:$U$53,H$1+2,FALSE)</f>
        <v>0</v>
      </c>
      <c r="I359" s="35">
        <f>VLOOKUP($D359,'Team - Wins CALC'!$C$22:$U$53,I$1+2,FALSE)</f>
        <v>0</v>
      </c>
      <c r="J359" s="35">
        <f>VLOOKUP($D359,'Team - Wins CALC'!$C$22:$U$53,J$1+2,FALSE)</f>
        <v>0</v>
      </c>
      <c r="K359" s="35">
        <f>VLOOKUP($D359,'Team - Wins CALC'!$C$22:$U$53,K$1+2,FALSE)</f>
        <v>0</v>
      </c>
      <c r="L359" s="35">
        <f>VLOOKUP($D359,'Team - Wins CALC'!$C$22:$U$53,L$1+2,FALSE)</f>
        <v>0</v>
      </c>
      <c r="M359" s="35">
        <f>VLOOKUP($D359,'Team - Wins CALC'!$C$22:$U$53,M$1+2,FALSE)</f>
        <v>0</v>
      </c>
      <c r="N359" s="35">
        <f>VLOOKUP($D359,'Team - Wins CALC'!$C$22:$U$53,N$1+2,FALSE)</f>
        <v>0</v>
      </c>
      <c r="O359" s="35">
        <f>VLOOKUP($D359,'Team - Wins CALC'!$C$22:$U$53,O$1+2,FALSE)</f>
        <v>0</v>
      </c>
      <c r="P359" s="35">
        <f>VLOOKUP($D359,'Team - Wins CALC'!$C$22:$U$53,P$1+2,FALSE)</f>
        <v>0</v>
      </c>
      <c r="Q359" s="35">
        <f>VLOOKUP($D359,'Team - Wins CALC'!$C$22:$U$53,Q$1+2,FALSE)</f>
        <v>0</v>
      </c>
      <c r="R359" s="35">
        <f>VLOOKUP($D359,'Team - Wins CALC'!$C$22:$U$53,R$1+2,FALSE)</f>
        <v>0</v>
      </c>
      <c r="S359" s="35">
        <f>VLOOKUP($D359,'Team - Wins CALC'!$C$22:$U$53,S$1+2,FALSE)</f>
        <v>0</v>
      </c>
      <c r="T359" s="35">
        <f>VLOOKUP($D359,'Team - Wins CALC'!$C$22:$U$53,T$1+2,FALSE)</f>
        <v>0</v>
      </c>
      <c r="U359" s="35">
        <f>VLOOKUP($D359,'Team - Wins CALC'!$C$22:$U$53,U$1+2,FALSE)</f>
        <v>0</v>
      </c>
      <c r="V359" s="25">
        <f>SUM(E359:U359)</f>
        <v>2</v>
      </c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24:41" ht="12.75">
      <c r="X360" s="1">
        <v>1</v>
      </c>
      <c r="Y360" s="1">
        <v>2</v>
      </c>
      <c r="Z360" s="1">
        <v>3</v>
      </c>
      <c r="AA360" s="1">
        <v>4</v>
      </c>
      <c r="AB360" s="1">
        <v>5</v>
      </c>
      <c r="AC360" s="1">
        <v>6</v>
      </c>
      <c r="AD360" s="1">
        <v>7</v>
      </c>
      <c r="AE360" s="1">
        <v>8</v>
      </c>
      <c r="AF360" s="1">
        <v>9</v>
      </c>
      <c r="AG360" s="1">
        <v>10</v>
      </c>
      <c r="AH360" s="1">
        <v>11</v>
      </c>
      <c r="AI360" s="1">
        <v>12</v>
      </c>
      <c r="AJ360" s="1">
        <v>13</v>
      </c>
      <c r="AK360" s="1">
        <v>14</v>
      </c>
      <c r="AL360" s="1">
        <v>15</v>
      </c>
      <c r="AM360" s="1">
        <v>16</v>
      </c>
      <c r="AN360" s="1">
        <v>17</v>
      </c>
      <c r="AO360" s="15" t="s">
        <v>92</v>
      </c>
    </row>
    <row r="361" spans="3:41" ht="13.5" thickBot="1">
      <c r="C361" t="str">
        <f ca="1">INDIRECT("'Entries - DATA'!"&amp;"A"&amp;A362+3)</f>
        <v>Rundt</v>
      </c>
      <c r="E361" s="1">
        <v>1</v>
      </c>
      <c r="F361" s="1">
        <v>2</v>
      </c>
      <c r="G361" s="1">
        <v>3</v>
      </c>
      <c r="H361" s="1">
        <v>4</v>
      </c>
      <c r="I361" s="1">
        <v>5</v>
      </c>
      <c r="J361" s="1">
        <v>6</v>
      </c>
      <c r="K361" s="1">
        <v>7</v>
      </c>
      <c r="L361" s="1">
        <v>8</v>
      </c>
      <c r="M361" s="1">
        <v>9</v>
      </c>
      <c r="N361" s="1">
        <v>10</v>
      </c>
      <c r="O361" s="1">
        <v>11</v>
      </c>
      <c r="P361" s="1">
        <v>12</v>
      </c>
      <c r="Q361" s="1">
        <v>13</v>
      </c>
      <c r="R361" s="1">
        <v>14</v>
      </c>
      <c r="S361" s="1">
        <v>15</v>
      </c>
      <c r="T361" s="1">
        <v>16</v>
      </c>
      <c r="U361" s="1">
        <v>17</v>
      </c>
      <c r="V361" s="20" t="s">
        <v>88</v>
      </c>
      <c r="X361">
        <f aca="true" t="shared" si="90" ref="X361:AN361">+E370</f>
        <v>4</v>
      </c>
      <c r="Y361">
        <f t="shared" si="90"/>
        <v>4</v>
      </c>
      <c r="Z361">
        <f t="shared" si="90"/>
        <v>0</v>
      </c>
      <c r="AA361">
        <f t="shared" si="90"/>
        <v>0</v>
      </c>
      <c r="AB361">
        <f t="shared" si="90"/>
        <v>0</v>
      </c>
      <c r="AC361">
        <f t="shared" si="90"/>
        <v>0</v>
      </c>
      <c r="AD361">
        <f t="shared" si="90"/>
        <v>0</v>
      </c>
      <c r="AE361">
        <f t="shared" si="90"/>
        <v>0</v>
      </c>
      <c r="AF361">
        <f t="shared" si="90"/>
        <v>0</v>
      </c>
      <c r="AG361">
        <f t="shared" si="90"/>
        <v>0</v>
      </c>
      <c r="AH361">
        <f t="shared" si="90"/>
        <v>0</v>
      </c>
      <c r="AI361">
        <f t="shared" si="90"/>
        <v>0</v>
      </c>
      <c r="AJ361">
        <f t="shared" si="90"/>
        <v>0</v>
      </c>
      <c r="AK361">
        <f t="shared" si="90"/>
        <v>0</v>
      </c>
      <c r="AL361">
        <f t="shared" si="90"/>
        <v>0</v>
      </c>
      <c r="AM361">
        <f t="shared" si="90"/>
        <v>0</v>
      </c>
      <c r="AN361">
        <f t="shared" si="90"/>
        <v>0</v>
      </c>
      <c r="AO361">
        <f>+V371</f>
        <v>1</v>
      </c>
    </row>
    <row r="362" spans="1:22" ht="12.75">
      <c r="A362">
        <f>+SUM(A349:A361)+1</f>
        <v>31</v>
      </c>
      <c r="C362" s="9" t="s">
        <v>4</v>
      </c>
      <c r="D362" s="3" t="str">
        <f>VLOOKUP(C361,'Entries - DATA'!$A$4:$S$43,11)</f>
        <v>New Orleans SAINTS</v>
      </c>
      <c r="E362" s="19">
        <f>VLOOKUP($D362,'Team - Wins CALC'!$C$22:$U$53,E$1+2,FALSE)</f>
        <v>1</v>
      </c>
      <c r="F362" s="19">
        <f>VLOOKUP($D362,'Team - Wins CALC'!$C$22:$U$53,F$1+2,FALSE)</f>
        <v>0</v>
      </c>
      <c r="G362" s="19">
        <f>VLOOKUP($D362,'Team - Wins CALC'!$C$22:$U$53,G$1+2,FALSE)</f>
        <v>0</v>
      </c>
      <c r="H362" s="19">
        <f>VLOOKUP($D362,'Team - Wins CALC'!$C$22:$U$53,H$1+2,FALSE)</f>
        <v>0</v>
      </c>
      <c r="I362" s="19">
        <f>VLOOKUP($D362,'Team - Wins CALC'!$C$22:$U$53,I$1+2,FALSE)</f>
        <v>0</v>
      </c>
      <c r="J362" s="19">
        <f>VLOOKUP($D362,'Team - Wins CALC'!$C$22:$U$53,J$1+2,FALSE)</f>
        <v>0</v>
      </c>
      <c r="K362" s="19">
        <f>VLOOKUP($D362,'Team - Wins CALC'!$C$22:$U$53,K$1+2,FALSE)</f>
        <v>0</v>
      </c>
      <c r="L362" s="19">
        <f>VLOOKUP($D362,'Team - Wins CALC'!$C$22:$U$53,L$1+2,FALSE)</f>
        <v>0</v>
      </c>
      <c r="M362" s="19">
        <f>VLOOKUP($D362,'Team - Wins CALC'!$C$22:$U$53,M$1+2,FALSE)</f>
        <v>0</v>
      </c>
      <c r="N362" s="19">
        <f>VLOOKUP($D362,'Team - Wins CALC'!$C$22:$U$53,N$1+2,FALSE)</f>
        <v>0</v>
      </c>
      <c r="O362" s="19">
        <f>VLOOKUP($D362,'Team - Wins CALC'!$C$22:$U$53,O$1+2,FALSE)</f>
        <v>0</v>
      </c>
      <c r="P362" s="19">
        <f>VLOOKUP($D362,'Team - Wins CALC'!$C$22:$U$53,P$1+2,FALSE)</f>
        <v>0</v>
      </c>
      <c r="Q362" s="19">
        <f>VLOOKUP($D362,'Team - Wins CALC'!$C$22:$U$53,Q$1+2,FALSE)</f>
        <v>0</v>
      </c>
      <c r="R362" s="19">
        <f>VLOOKUP($D362,'Team - Wins CALC'!$C$22:$U$53,R$1+2,FALSE)</f>
        <v>0</v>
      </c>
      <c r="S362" s="19">
        <f>VLOOKUP($D362,'Team - Wins CALC'!$C$22:$U$53,S$1+2,FALSE)</f>
        <v>0</v>
      </c>
      <c r="T362" s="19">
        <f>VLOOKUP($D362,'Team - Wins CALC'!$C$22:$U$53,T$1+2,FALSE)</f>
        <v>0</v>
      </c>
      <c r="U362" s="19">
        <f>VLOOKUP($D362,'Team - Wins CALC'!$C$22:$U$53,U$1+2,FALSE)</f>
        <v>0</v>
      </c>
      <c r="V362" s="21">
        <f>SUM(E362:U362)</f>
        <v>1</v>
      </c>
    </row>
    <row r="363" spans="3:22" ht="12.75">
      <c r="C363" s="10"/>
      <c r="D363" s="3" t="str">
        <f>VLOOKUP(C361,'Entries - DATA'!$A$4:$S$43,12)</f>
        <v>Dallas COWBOYS</v>
      </c>
      <c r="E363" s="19">
        <f>VLOOKUP($D363,'Team - Wins CALC'!$C$22:$U$53,E$1+2,FALSE)</f>
        <v>1</v>
      </c>
      <c r="F363" s="19">
        <f>VLOOKUP($D363,'Team - Wins CALC'!$C$22:$U$53,F$1+2,FALSE)</f>
        <v>1</v>
      </c>
      <c r="G363" s="19">
        <f>VLOOKUP($D363,'Team - Wins CALC'!$C$22:$U$53,G$1+2,FALSE)</f>
        <v>0</v>
      </c>
      <c r="H363" s="19">
        <f>VLOOKUP($D363,'Team - Wins CALC'!$C$22:$U$53,H$1+2,FALSE)</f>
        <v>0</v>
      </c>
      <c r="I363" s="19">
        <f>VLOOKUP($D363,'Team - Wins CALC'!$C$22:$U$53,I$1+2,FALSE)</f>
        <v>0</v>
      </c>
      <c r="J363" s="19">
        <f>VLOOKUP($D363,'Team - Wins CALC'!$C$22:$U$53,J$1+2,FALSE)</f>
        <v>0</v>
      </c>
      <c r="K363" s="19">
        <f>VLOOKUP($D363,'Team - Wins CALC'!$C$22:$U$53,K$1+2,FALSE)</f>
        <v>0</v>
      </c>
      <c r="L363" s="19">
        <f>VLOOKUP($D363,'Team - Wins CALC'!$C$22:$U$53,L$1+2,FALSE)</f>
        <v>0</v>
      </c>
      <c r="M363" s="19">
        <f>VLOOKUP($D363,'Team - Wins CALC'!$C$22:$U$53,M$1+2,FALSE)</f>
        <v>0</v>
      </c>
      <c r="N363" s="19">
        <f>VLOOKUP($D363,'Team - Wins CALC'!$C$22:$U$53,N$1+2,FALSE)</f>
        <v>0</v>
      </c>
      <c r="O363" s="19">
        <f>VLOOKUP($D363,'Team - Wins CALC'!$C$22:$U$53,O$1+2,FALSE)</f>
        <v>0</v>
      </c>
      <c r="P363" s="19">
        <f>VLOOKUP($D363,'Team - Wins CALC'!$C$22:$U$53,P$1+2,FALSE)</f>
        <v>0</v>
      </c>
      <c r="Q363" s="19">
        <f>VLOOKUP($D363,'Team - Wins CALC'!$C$22:$U$53,Q$1+2,FALSE)</f>
        <v>0</v>
      </c>
      <c r="R363" s="19">
        <f>VLOOKUP($D363,'Team - Wins CALC'!$C$22:$U$53,R$1+2,FALSE)</f>
        <v>0</v>
      </c>
      <c r="S363" s="19">
        <f>VLOOKUP($D363,'Team - Wins CALC'!$C$22:$U$53,S$1+2,FALSE)</f>
        <v>0</v>
      </c>
      <c r="T363" s="19">
        <f>VLOOKUP($D363,'Team - Wins CALC'!$C$22:$U$53,T$1+2,FALSE)</f>
        <v>0</v>
      </c>
      <c r="U363" s="19">
        <f>VLOOKUP($D363,'Team - Wins CALC'!$C$22:$U$53,U$1+2,FALSE)</f>
        <v>0</v>
      </c>
      <c r="V363" s="22">
        <f aca="true" t="shared" si="91" ref="V363:V370">SUM(E363:U363)</f>
        <v>2</v>
      </c>
    </row>
    <row r="364" spans="1:22" ht="12.75">
      <c r="A364" s="15"/>
      <c r="C364" s="10"/>
      <c r="D364" s="3" t="str">
        <f>VLOOKUP(C361,'Entries - DATA'!$A$4:$S$43,13)</f>
        <v>Seattle SEAHAWKS</v>
      </c>
      <c r="E364" s="19">
        <f>VLOOKUP($D364,'Team - Wins CALC'!$C$22:$U$53,E$1+2,FALSE)</f>
        <v>0</v>
      </c>
      <c r="F364" s="19">
        <f>VLOOKUP($D364,'Team - Wins CALC'!$C$22:$U$53,F$1+2,FALSE)</f>
        <v>0</v>
      </c>
      <c r="G364" s="19">
        <f>VLOOKUP($D364,'Team - Wins CALC'!$C$22:$U$53,G$1+2,FALSE)</f>
        <v>0</v>
      </c>
      <c r="H364" s="19">
        <f>VLOOKUP($D364,'Team - Wins CALC'!$C$22:$U$53,H$1+2,FALSE)</f>
        <v>0</v>
      </c>
      <c r="I364" s="19">
        <f>VLOOKUP($D364,'Team - Wins CALC'!$C$22:$U$53,I$1+2,FALSE)</f>
        <v>0</v>
      </c>
      <c r="J364" s="19">
        <f>VLOOKUP($D364,'Team - Wins CALC'!$C$22:$U$53,J$1+2,FALSE)</f>
        <v>0</v>
      </c>
      <c r="K364" s="19">
        <f>VLOOKUP($D364,'Team - Wins CALC'!$C$22:$U$53,K$1+2,FALSE)</f>
        <v>0</v>
      </c>
      <c r="L364" s="19">
        <f>VLOOKUP($D364,'Team - Wins CALC'!$C$22:$U$53,L$1+2,FALSE)</f>
        <v>0</v>
      </c>
      <c r="M364" s="19">
        <f>VLOOKUP($D364,'Team - Wins CALC'!$C$22:$U$53,M$1+2,FALSE)</f>
        <v>0</v>
      </c>
      <c r="N364" s="19">
        <f>VLOOKUP($D364,'Team - Wins CALC'!$C$22:$U$53,N$1+2,FALSE)</f>
        <v>0</v>
      </c>
      <c r="O364" s="19">
        <f>VLOOKUP($D364,'Team - Wins CALC'!$C$22:$U$53,O$1+2,FALSE)</f>
        <v>0</v>
      </c>
      <c r="P364" s="19">
        <f>VLOOKUP($D364,'Team - Wins CALC'!$C$22:$U$53,P$1+2,FALSE)</f>
        <v>0</v>
      </c>
      <c r="Q364" s="19">
        <f>VLOOKUP($D364,'Team - Wins CALC'!$C$22:$U$53,Q$1+2,FALSE)</f>
        <v>0</v>
      </c>
      <c r="R364" s="19">
        <f>VLOOKUP($D364,'Team - Wins CALC'!$C$22:$U$53,R$1+2,FALSE)</f>
        <v>0</v>
      </c>
      <c r="S364" s="19">
        <f>VLOOKUP($D364,'Team - Wins CALC'!$C$22:$U$53,S$1+2,FALSE)</f>
        <v>0</v>
      </c>
      <c r="T364" s="19">
        <f>VLOOKUP($D364,'Team - Wins CALC'!$C$22:$U$53,T$1+2,FALSE)</f>
        <v>0</v>
      </c>
      <c r="U364" s="19">
        <f>VLOOKUP($D364,'Team - Wins CALC'!$C$22:$U$53,U$1+2,FALSE)</f>
        <v>0</v>
      </c>
      <c r="V364" s="22">
        <f t="shared" si="91"/>
        <v>0</v>
      </c>
    </row>
    <row r="365" spans="3:22" ht="12.75">
      <c r="C365" s="11"/>
      <c r="D365" s="3" t="str">
        <f>VLOOKUP(C361,'Entries - DATA'!$A$4:$S$43,14)</f>
        <v>Minnesota VIKINGS</v>
      </c>
      <c r="E365" s="19">
        <f>VLOOKUP($D365,'Team - Wins CALC'!$C$22:$U$53,E$1+2,FALSE)</f>
        <v>0</v>
      </c>
      <c r="F365" s="19">
        <f>VLOOKUP($D365,'Team - Wins CALC'!$C$22:$U$53,F$1+2,FALSE)</f>
        <v>0</v>
      </c>
      <c r="G365" s="19">
        <f>VLOOKUP($D365,'Team - Wins CALC'!$C$22:$U$53,G$1+2,FALSE)</f>
        <v>0</v>
      </c>
      <c r="H365" s="19">
        <f>VLOOKUP($D365,'Team - Wins CALC'!$C$22:$U$53,H$1+2,FALSE)</f>
        <v>0</v>
      </c>
      <c r="I365" s="19">
        <f>VLOOKUP($D365,'Team - Wins CALC'!$C$22:$U$53,I$1+2,FALSE)</f>
        <v>0</v>
      </c>
      <c r="J365" s="19">
        <f>VLOOKUP($D365,'Team - Wins CALC'!$C$22:$U$53,J$1+2,FALSE)</f>
        <v>0</v>
      </c>
      <c r="K365" s="19">
        <f>VLOOKUP($D365,'Team - Wins CALC'!$C$22:$U$53,K$1+2,FALSE)</f>
        <v>0</v>
      </c>
      <c r="L365" s="19">
        <f>VLOOKUP($D365,'Team - Wins CALC'!$C$22:$U$53,L$1+2,FALSE)</f>
        <v>0</v>
      </c>
      <c r="M365" s="19">
        <f>VLOOKUP($D365,'Team - Wins CALC'!$C$22:$U$53,M$1+2,FALSE)</f>
        <v>0</v>
      </c>
      <c r="N365" s="19">
        <f>VLOOKUP($D365,'Team - Wins CALC'!$C$22:$U$53,N$1+2,FALSE)</f>
        <v>0</v>
      </c>
      <c r="O365" s="19">
        <f>VLOOKUP($D365,'Team - Wins CALC'!$C$22:$U$53,O$1+2,FALSE)</f>
        <v>0</v>
      </c>
      <c r="P365" s="19">
        <f>VLOOKUP($D365,'Team - Wins CALC'!$C$22:$U$53,P$1+2,FALSE)</f>
        <v>0</v>
      </c>
      <c r="Q365" s="19">
        <f>VLOOKUP($D365,'Team - Wins CALC'!$C$22:$U$53,Q$1+2,FALSE)</f>
        <v>0</v>
      </c>
      <c r="R365" s="19">
        <f>VLOOKUP($D365,'Team - Wins CALC'!$C$22:$U$53,R$1+2,FALSE)</f>
        <v>0</v>
      </c>
      <c r="S365" s="19">
        <f>VLOOKUP($D365,'Team - Wins CALC'!$C$22:$U$53,S$1+2,FALSE)</f>
        <v>0</v>
      </c>
      <c r="T365" s="19">
        <f>VLOOKUP($D365,'Team - Wins CALC'!$C$22:$U$53,T$1+2,FALSE)</f>
        <v>0</v>
      </c>
      <c r="U365" s="19">
        <f>VLOOKUP($D365,'Team - Wins CALC'!$C$22:$U$53,U$1+2,FALSE)</f>
        <v>0</v>
      </c>
      <c r="V365" s="22">
        <f t="shared" si="91"/>
        <v>0</v>
      </c>
    </row>
    <row r="366" spans="3:22" ht="12.75">
      <c r="C366" s="9" t="s">
        <v>6</v>
      </c>
      <c r="D366" s="3" t="str">
        <f>VLOOKUP(C361,'Entries - DATA'!$A$4:$S$43,15)</f>
        <v>New England PATRIOTS</v>
      </c>
      <c r="E366" s="19">
        <f>VLOOKUP($D366,'Team - Wins CALC'!$C$22:$U$53,E$1+2,FALSE)</f>
        <v>1</v>
      </c>
      <c r="F366" s="19">
        <f>VLOOKUP($D366,'Team - Wins CALC'!$C$22:$U$53,F$1+2,FALSE)</f>
        <v>1</v>
      </c>
      <c r="G366" s="19">
        <f>VLOOKUP($D366,'Team - Wins CALC'!$C$22:$U$53,G$1+2,FALSE)</f>
        <v>0</v>
      </c>
      <c r="H366" s="19">
        <f>VLOOKUP($D366,'Team - Wins CALC'!$C$22:$U$53,H$1+2,FALSE)</f>
        <v>0</v>
      </c>
      <c r="I366" s="19">
        <f>VLOOKUP($D366,'Team - Wins CALC'!$C$22:$U$53,I$1+2,FALSE)</f>
        <v>0</v>
      </c>
      <c r="J366" s="19">
        <f>VLOOKUP($D366,'Team - Wins CALC'!$C$22:$U$53,J$1+2,FALSE)</f>
        <v>0</v>
      </c>
      <c r="K366" s="19">
        <f>VLOOKUP($D366,'Team - Wins CALC'!$C$22:$U$53,K$1+2,FALSE)</f>
        <v>0</v>
      </c>
      <c r="L366" s="19">
        <f>VLOOKUP($D366,'Team - Wins CALC'!$C$22:$U$53,L$1+2,FALSE)</f>
        <v>0</v>
      </c>
      <c r="M366" s="19">
        <f>VLOOKUP($D366,'Team - Wins CALC'!$C$22:$U$53,M$1+2,FALSE)</f>
        <v>0</v>
      </c>
      <c r="N366" s="19">
        <f>VLOOKUP($D366,'Team - Wins CALC'!$C$22:$U$53,N$1+2,FALSE)</f>
        <v>0</v>
      </c>
      <c r="O366" s="19">
        <f>VLOOKUP($D366,'Team - Wins CALC'!$C$22:$U$53,O$1+2,FALSE)</f>
        <v>0</v>
      </c>
      <c r="P366" s="19">
        <f>VLOOKUP($D366,'Team - Wins CALC'!$C$22:$U$53,P$1+2,FALSE)</f>
        <v>0</v>
      </c>
      <c r="Q366" s="19">
        <f>VLOOKUP($D366,'Team - Wins CALC'!$C$22:$U$53,Q$1+2,FALSE)</f>
        <v>0</v>
      </c>
      <c r="R366" s="19">
        <f>VLOOKUP($D366,'Team - Wins CALC'!$C$22:$U$53,R$1+2,FALSE)</f>
        <v>0</v>
      </c>
      <c r="S366" s="19">
        <f>VLOOKUP($D366,'Team - Wins CALC'!$C$22:$U$53,S$1+2,FALSE)</f>
        <v>0</v>
      </c>
      <c r="T366" s="19">
        <f>VLOOKUP($D366,'Team - Wins CALC'!$C$22:$U$53,T$1+2,FALSE)</f>
        <v>0</v>
      </c>
      <c r="U366" s="19">
        <f>VLOOKUP($D366,'Team - Wins CALC'!$C$22:$U$53,U$1+2,FALSE)</f>
        <v>0</v>
      </c>
      <c r="V366" s="22">
        <f t="shared" si="91"/>
        <v>2</v>
      </c>
    </row>
    <row r="367" spans="3:22" ht="12.75">
      <c r="C367" s="10"/>
      <c r="D367" s="3" t="str">
        <f>VLOOKUP(C361,'Entries - DATA'!$A$4:$S$43,16)</f>
        <v>San Diego CHARGERS</v>
      </c>
      <c r="E367" s="19">
        <f>VLOOKUP($D367,'Team - Wins CALC'!$C$22:$U$53,E$1+2,FALSE)</f>
        <v>0</v>
      </c>
      <c r="F367" s="19">
        <f>VLOOKUP($D367,'Team - Wins CALC'!$C$22:$U$53,F$1+2,FALSE)</f>
        <v>0</v>
      </c>
      <c r="G367" s="19">
        <f>VLOOKUP($D367,'Team - Wins CALC'!$C$22:$U$53,G$1+2,FALSE)</f>
        <v>0</v>
      </c>
      <c r="H367" s="19">
        <f>VLOOKUP($D367,'Team - Wins CALC'!$C$22:$U$53,H$1+2,FALSE)</f>
        <v>0</v>
      </c>
      <c r="I367" s="19">
        <f>VLOOKUP($D367,'Team - Wins CALC'!$C$22:$U$53,I$1+2,FALSE)</f>
        <v>0</v>
      </c>
      <c r="J367" s="19">
        <f>VLOOKUP($D367,'Team - Wins CALC'!$C$22:$U$53,J$1+2,FALSE)</f>
        <v>0</v>
      </c>
      <c r="K367" s="19">
        <f>VLOOKUP($D367,'Team - Wins CALC'!$C$22:$U$53,K$1+2,FALSE)</f>
        <v>0</v>
      </c>
      <c r="L367" s="19">
        <f>VLOOKUP($D367,'Team - Wins CALC'!$C$22:$U$53,L$1+2,FALSE)</f>
        <v>0</v>
      </c>
      <c r="M367" s="19">
        <f>VLOOKUP($D367,'Team - Wins CALC'!$C$22:$U$53,M$1+2,FALSE)</f>
        <v>0</v>
      </c>
      <c r="N367" s="19">
        <f>VLOOKUP($D367,'Team - Wins CALC'!$C$22:$U$53,N$1+2,FALSE)</f>
        <v>0</v>
      </c>
      <c r="O367" s="19">
        <f>VLOOKUP($D367,'Team - Wins CALC'!$C$22:$U$53,O$1+2,FALSE)</f>
        <v>0</v>
      </c>
      <c r="P367" s="19">
        <f>VLOOKUP($D367,'Team - Wins CALC'!$C$22:$U$53,P$1+2,FALSE)</f>
        <v>0</v>
      </c>
      <c r="Q367" s="19">
        <f>VLOOKUP($D367,'Team - Wins CALC'!$C$22:$U$53,Q$1+2,FALSE)</f>
        <v>0</v>
      </c>
      <c r="R367" s="19">
        <f>VLOOKUP($D367,'Team - Wins CALC'!$C$22:$U$53,R$1+2,FALSE)</f>
        <v>0</v>
      </c>
      <c r="S367" s="19">
        <f>VLOOKUP($D367,'Team - Wins CALC'!$C$22:$U$53,S$1+2,FALSE)</f>
        <v>0</v>
      </c>
      <c r="T367" s="19">
        <f>VLOOKUP($D367,'Team - Wins CALC'!$C$22:$U$53,T$1+2,FALSE)</f>
        <v>0</v>
      </c>
      <c r="U367" s="19">
        <f>VLOOKUP($D367,'Team - Wins CALC'!$C$22:$U$53,U$1+2,FALSE)</f>
        <v>0</v>
      </c>
      <c r="V367" s="22">
        <f t="shared" si="91"/>
        <v>0</v>
      </c>
    </row>
    <row r="368" spans="3:22" ht="12.75">
      <c r="C368" s="10"/>
      <c r="D368" s="3" t="str">
        <f>VLOOKUP(C361,'Entries - DATA'!$A$4:$S$43,17)</f>
        <v>Indianapolis COLTS</v>
      </c>
      <c r="E368" s="19">
        <f>VLOOKUP($D368,'Team - Wins CALC'!$C$22:$U$53,E$1+2,FALSE)</f>
        <v>0</v>
      </c>
      <c r="F368" s="19">
        <f>VLOOKUP($D368,'Team - Wins CALC'!$C$22:$U$53,F$1+2,FALSE)</f>
        <v>1</v>
      </c>
      <c r="G368" s="19">
        <f>VLOOKUP($D368,'Team - Wins CALC'!$C$22:$U$53,G$1+2,FALSE)</f>
        <v>0</v>
      </c>
      <c r="H368" s="19">
        <f>VLOOKUP($D368,'Team - Wins CALC'!$C$22:$U$53,H$1+2,FALSE)</f>
        <v>0</v>
      </c>
      <c r="I368" s="19">
        <f>VLOOKUP($D368,'Team - Wins CALC'!$C$22:$U$53,I$1+2,FALSE)</f>
        <v>0</v>
      </c>
      <c r="J368" s="19">
        <f>VLOOKUP($D368,'Team - Wins CALC'!$C$22:$U$53,J$1+2,FALSE)</f>
        <v>0</v>
      </c>
      <c r="K368" s="19">
        <f>VLOOKUP($D368,'Team - Wins CALC'!$C$22:$U$53,K$1+2,FALSE)</f>
        <v>0</v>
      </c>
      <c r="L368" s="19">
        <f>VLOOKUP($D368,'Team - Wins CALC'!$C$22:$U$53,L$1+2,FALSE)</f>
        <v>0</v>
      </c>
      <c r="M368" s="19">
        <f>VLOOKUP($D368,'Team - Wins CALC'!$C$22:$U$53,M$1+2,FALSE)</f>
        <v>0</v>
      </c>
      <c r="N368" s="19">
        <f>VLOOKUP($D368,'Team - Wins CALC'!$C$22:$U$53,N$1+2,FALSE)</f>
        <v>0</v>
      </c>
      <c r="O368" s="19">
        <f>VLOOKUP($D368,'Team - Wins CALC'!$C$22:$U$53,O$1+2,FALSE)</f>
        <v>0</v>
      </c>
      <c r="P368" s="19">
        <f>VLOOKUP($D368,'Team - Wins CALC'!$C$22:$U$53,P$1+2,FALSE)</f>
        <v>0</v>
      </c>
      <c r="Q368" s="19">
        <f>VLOOKUP($D368,'Team - Wins CALC'!$C$22:$U$53,Q$1+2,FALSE)</f>
        <v>0</v>
      </c>
      <c r="R368" s="19">
        <f>VLOOKUP($D368,'Team - Wins CALC'!$C$22:$U$53,R$1+2,FALSE)</f>
        <v>0</v>
      </c>
      <c r="S368" s="19">
        <f>VLOOKUP($D368,'Team - Wins CALC'!$C$22:$U$53,S$1+2,FALSE)</f>
        <v>0</v>
      </c>
      <c r="T368" s="19">
        <f>VLOOKUP($D368,'Team - Wins CALC'!$C$22:$U$53,T$1+2,FALSE)</f>
        <v>0</v>
      </c>
      <c r="U368" s="19">
        <f>VLOOKUP($D368,'Team - Wins CALC'!$C$22:$U$53,U$1+2,FALSE)</f>
        <v>0</v>
      </c>
      <c r="V368" s="22">
        <f t="shared" si="91"/>
        <v>1</v>
      </c>
    </row>
    <row r="369" spans="3:22" ht="13.5" thickBot="1">
      <c r="C369" s="11"/>
      <c r="D369" s="3" t="str">
        <f>VLOOKUP(C361,'Entries - DATA'!$A$4:$S$43,18)</f>
        <v>Pittsburgh STEELERS</v>
      </c>
      <c r="E369" s="19">
        <f>VLOOKUP($D369,'Team - Wins CALC'!$C$22:$U$53,E$1+2,FALSE)</f>
        <v>1</v>
      </c>
      <c r="F369" s="19">
        <f>VLOOKUP($D369,'Team - Wins CALC'!$C$22:$U$53,F$1+2,FALSE)</f>
        <v>1</v>
      </c>
      <c r="G369" s="19">
        <f>VLOOKUP($D369,'Team - Wins CALC'!$C$22:$U$53,G$1+2,FALSE)</f>
        <v>0</v>
      </c>
      <c r="H369" s="19">
        <f>VLOOKUP($D369,'Team - Wins CALC'!$C$22:$U$53,H$1+2,FALSE)</f>
        <v>0</v>
      </c>
      <c r="I369" s="19">
        <f>VLOOKUP($D369,'Team - Wins CALC'!$C$22:$U$53,I$1+2,FALSE)</f>
        <v>0</v>
      </c>
      <c r="J369" s="19">
        <f>VLOOKUP($D369,'Team - Wins CALC'!$C$22:$U$53,J$1+2,FALSE)</f>
        <v>0</v>
      </c>
      <c r="K369" s="19">
        <f>VLOOKUP($D369,'Team - Wins CALC'!$C$22:$U$53,K$1+2,FALSE)</f>
        <v>0</v>
      </c>
      <c r="L369" s="19">
        <f>VLOOKUP($D369,'Team - Wins CALC'!$C$22:$U$53,L$1+2,FALSE)</f>
        <v>0</v>
      </c>
      <c r="M369" s="19">
        <f>VLOOKUP($D369,'Team - Wins CALC'!$C$22:$U$53,M$1+2,FALSE)</f>
        <v>0</v>
      </c>
      <c r="N369" s="19">
        <f>VLOOKUP($D369,'Team - Wins CALC'!$C$22:$U$53,N$1+2,FALSE)</f>
        <v>0</v>
      </c>
      <c r="O369" s="19">
        <f>VLOOKUP($D369,'Team - Wins CALC'!$C$22:$U$53,O$1+2,FALSE)</f>
        <v>0</v>
      </c>
      <c r="P369" s="19">
        <f>VLOOKUP($D369,'Team - Wins CALC'!$C$22:$U$53,P$1+2,FALSE)</f>
        <v>0</v>
      </c>
      <c r="Q369" s="19">
        <f>VLOOKUP($D369,'Team - Wins CALC'!$C$22:$U$53,Q$1+2,FALSE)</f>
        <v>0</v>
      </c>
      <c r="R369" s="19">
        <f>VLOOKUP($D369,'Team - Wins CALC'!$C$22:$U$53,R$1+2,FALSE)</f>
        <v>0</v>
      </c>
      <c r="S369" s="19">
        <f>VLOOKUP($D369,'Team - Wins CALC'!$C$22:$U$53,S$1+2,FALSE)</f>
        <v>0</v>
      </c>
      <c r="T369" s="19">
        <f>VLOOKUP($D369,'Team - Wins CALC'!$C$22:$U$53,T$1+2,FALSE)</f>
        <v>0</v>
      </c>
      <c r="U369" s="19">
        <f>VLOOKUP($D369,'Team - Wins CALC'!$C$22:$U$53,U$1+2,FALSE)</f>
        <v>0</v>
      </c>
      <c r="V369" s="23">
        <f t="shared" si="91"/>
        <v>2</v>
      </c>
    </row>
    <row r="370" spans="3:41" ht="13.5" thickBot="1">
      <c r="C370" s="17"/>
      <c r="D370" s="18" t="s">
        <v>86</v>
      </c>
      <c r="E370" s="16">
        <f>SUM(E362:E369)</f>
        <v>4</v>
      </c>
      <c r="F370" s="13">
        <f aca="true" t="shared" si="92" ref="F370:U370">SUM(F362:F369)</f>
        <v>4</v>
      </c>
      <c r="G370" s="13">
        <f t="shared" si="92"/>
        <v>0</v>
      </c>
      <c r="H370" s="13">
        <f t="shared" si="92"/>
        <v>0</v>
      </c>
      <c r="I370" s="13">
        <f t="shared" si="92"/>
        <v>0</v>
      </c>
      <c r="J370" s="13">
        <f t="shared" si="92"/>
        <v>0</v>
      </c>
      <c r="K370" s="13">
        <f t="shared" si="92"/>
        <v>0</v>
      </c>
      <c r="L370" s="13">
        <f t="shared" si="92"/>
        <v>0</v>
      </c>
      <c r="M370" s="13">
        <f t="shared" si="92"/>
        <v>0</v>
      </c>
      <c r="N370" s="13">
        <f t="shared" si="92"/>
        <v>0</v>
      </c>
      <c r="O370" s="13">
        <f t="shared" si="92"/>
        <v>0</v>
      </c>
      <c r="P370" s="13">
        <f t="shared" si="92"/>
        <v>0</v>
      </c>
      <c r="Q370" s="13">
        <f t="shared" si="92"/>
        <v>0</v>
      </c>
      <c r="R370" s="13">
        <f t="shared" si="92"/>
        <v>0</v>
      </c>
      <c r="S370" s="13">
        <f t="shared" si="92"/>
        <v>0</v>
      </c>
      <c r="T370" s="13">
        <f t="shared" si="92"/>
        <v>0</v>
      </c>
      <c r="U370" s="14">
        <f t="shared" si="92"/>
        <v>0</v>
      </c>
      <c r="V370" s="24">
        <f t="shared" si="91"/>
        <v>8</v>
      </c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3:41" s="20" customFormat="1" ht="22.5" customHeight="1">
      <c r="C371" s="34" t="s">
        <v>87</v>
      </c>
      <c r="D371" s="31" t="str">
        <f>VLOOKUP(C361,'Entries - DATA'!$A$4:$S$43,19)</f>
        <v>New York JETS</v>
      </c>
      <c r="E371" s="35">
        <f>VLOOKUP($D371,'Team - Wins CALC'!$C$22:$U$53,E$1+2,FALSE)</f>
        <v>1</v>
      </c>
      <c r="F371" s="35">
        <f>VLOOKUP($D371,'Team - Wins CALC'!$C$22:$U$53,F$1+2,FALSE)</f>
        <v>0</v>
      </c>
      <c r="G371" s="35">
        <f>VLOOKUP($D371,'Team - Wins CALC'!$C$22:$U$53,G$1+2,FALSE)</f>
        <v>0</v>
      </c>
      <c r="H371" s="35">
        <f>VLOOKUP($D371,'Team - Wins CALC'!$C$22:$U$53,H$1+2,FALSE)</f>
        <v>0</v>
      </c>
      <c r="I371" s="35">
        <f>VLOOKUP($D371,'Team - Wins CALC'!$C$22:$U$53,I$1+2,FALSE)</f>
        <v>0</v>
      </c>
      <c r="J371" s="35">
        <f>VLOOKUP($D371,'Team - Wins CALC'!$C$22:$U$53,J$1+2,FALSE)</f>
        <v>0</v>
      </c>
      <c r="K371" s="35">
        <f>VLOOKUP($D371,'Team - Wins CALC'!$C$22:$U$53,K$1+2,FALSE)</f>
        <v>0</v>
      </c>
      <c r="L371" s="35">
        <f>VLOOKUP($D371,'Team - Wins CALC'!$C$22:$U$53,L$1+2,FALSE)</f>
        <v>0</v>
      </c>
      <c r="M371" s="35">
        <f>VLOOKUP($D371,'Team - Wins CALC'!$C$22:$U$53,M$1+2,FALSE)</f>
        <v>0</v>
      </c>
      <c r="N371" s="35">
        <f>VLOOKUP($D371,'Team - Wins CALC'!$C$22:$U$53,N$1+2,FALSE)</f>
        <v>0</v>
      </c>
      <c r="O371" s="35">
        <f>VLOOKUP($D371,'Team - Wins CALC'!$C$22:$U$53,O$1+2,FALSE)</f>
        <v>0</v>
      </c>
      <c r="P371" s="35">
        <f>VLOOKUP($D371,'Team - Wins CALC'!$C$22:$U$53,P$1+2,FALSE)</f>
        <v>0</v>
      </c>
      <c r="Q371" s="35">
        <f>VLOOKUP($D371,'Team - Wins CALC'!$C$22:$U$53,Q$1+2,FALSE)</f>
        <v>0</v>
      </c>
      <c r="R371" s="35">
        <f>VLOOKUP($D371,'Team - Wins CALC'!$C$22:$U$53,R$1+2,FALSE)</f>
        <v>0</v>
      </c>
      <c r="S371" s="35">
        <f>VLOOKUP($D371,'Team - Wins CALC'!$C$22:$U$53,S$1+2,FALSE)</f>
        <v>0</v>
      </c>
      <c r="T371" s="35">
        <f>VLOOKUP($D371,'Team - Wins CALC'!$C$22:$U$53,T$1+2,FALSE)</f>
        <v>0</v>
      </c>
      <c r="U371" s="35">
        <f>VLOOKUP($D371,'Team - Wins CALC'!$C$22:$U$53,U$1+2,FALSE)</f>
        <v>0</v>
      </c>
      <c r="V371" s="25">
        <f>SUM(E371:U371)</f>
        <v>1</v>
      </c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24:41" ht="12.75">
      <c r="X372" s="1">
        <v>1</v>
      </c>
      <c r="Y372" s="1">
        <v>2</v>
      </c>
      <c r="Z372" s="1">
        <v>3</v>
      </c>
      <c r="AA372" s="1">
        <v>4</v>
      </c>
      <c r="AB372" s="1">
        <v>5</v>
      </c>
      <c r="AC372" s="1">
        <v>6</v>
      </c>
      <c r="AD372" s="1">
        <v>7</v>
      </c>
      <c r="AE372" s="1">
        <v>8</v>
      </c>
      <c r="AF372" s="1">
        <v>9</v>
      </c>
      <c r="AG372" s="1">
        <v>10</v>
      </c>
      <c r="AH372" s="1">
        <v>11</v>
      </c>
      <c r="AI372" s="1">
        <v>12</v>
      </c>
      <c r="AJ372" s="1">
        <v>13</v>
      </c>
      <c r="AK372" s="1">
        <v>14</v>
      </c>
      <c r="AL372" s="1">
        <v>15</v>
      </c>
      <c r="AM372" s="1">
        <v>16</v>
      </c>
      <c r="AN372" s="1">
        <v>17</v>
      </c>
      <c r="AO372" s="15" t="s">
        <v>92</v>
      </c>
    </row>
    <row r="373" spans="3:41" ht="13.5" thickBot="1">
      <c r="C373" t="str">
        <f ca="1">INDIRECT("'Entries - DATA'!"&amp;"A"&amp;A374+3)</f>
        <v>Stevens</v>
      </c>
      <c r="E373" s="1">
        <v>1</v>
      </c>
      <c r="F373" s="1">
        <v>2</v>
      </c>
      <c r="G373" s="1">
        <v>3</v>
      </c>
      <c r="H373" s="1">
        <v>4</v>
      </c>
      <c r="I373" s="1">
        <v>5</v>
      </c>
      <c r="J373" s="1">
        <v>6</v>
      </c>
      <c r="K373" s="1">
        <v>7</v>
      </c>
      <c r="L373" s="1">
        <v>8</v>
      </c>
      <c r="M373" s="1">
        <v>9</v>
      </c>
      <c r="N373" s="1">
        <v>10</v>
      </c>
      <c r="O373" s="1">
        <v>11</v>
      </c>
      <c r="P373" s="1">
        <v>12</v>
      </c>
      <c r="Q373" s="1">
        <v>13</v>
      </c>
      <c r="R373" s="1">
        <v>14</v>
      </c>
      <c r="S373" s="1">
        <v>15</v>
      </c>
      <c r="T373" s="1">
        <v>16</v>
      </c>
      <c r="U373" s="1">
        <v>17</v>
      </c>
      <c r="V373" s="20" t="s">
        <v>88</v>
      </c>
      <c r="X373">
        <f aca="true" t="shared" si="93" ref="X373:AN373">+E382</f>
        <v>4</v>
      </c>
      <c r="Y373">
        <f t="shared" si="93"/>
        <v>3</v>
      </c>
      <c r="Z373">
        <f t="shared" si="93"/>
        <v>0</v>
      </c>
      <c r="AA373">
        <f t="shared" si="93"/>
        <v>0</v>
      </c>
      <c r="AB373">
        <f t="shared" si="93"/>
        <v>0</v>
      </c>
      <c r="AC373">
        <f t="shared" si="93"/>
        <v>0</v>
      </c>
      <c r="AD373">
        <f t="shared" si="93"/>
        <v>0</v>
      </c>
      <c r="AE373">
        <f t="shared" si="93"/>
        <v>0</v>
      </c>
      <c r="AF373">
        <f t="shared" si="93"/>
        <v>0</v>
      </c>
      <c r="AG373">
        <f t="shared" si="93"/>
        <v>0</v>
      </c>
      <c r="AH373">
        <f t="shared" si="93"/>
        <v>0</v>
      </c>
      <c r="AI373">
        <f t="shared" si="93"/>
        <v>0</v>
      </c>
      <c r="AJ373">
        <f t="shared" si="93"/>
        <v>0</v>
      </c>
      <c r="AK373">
        <f t="shared" si="93"/>
        <v>0</v>
      </c>
      <c r="AL373">
        <f t="shared" si="93"/>
        <v>0</v>
      </c>
      <c r="AM373">
        <f t="shared" si="93"/>
        <v>0</v>
      </c>
      <c r="AN373">
        <f t="shared" si="93"/>
        <v>0</v>
      </c>
      <c r="AO373">
        <f>+V383</f>
        <v>2</v>
      </c>
    </row>
    <row r="374" spans="1:22" ht="12.75">
      <c r="A374">
        <f>+SUM(A361:A373)+1</f>
        <v>32</v>
      </c>
      <c r="C374" s="9" t="s">
        <v>4</v>
      </c>
      <c r="D374" s="3" t="str">
        <f>VLOOKUP(C373,'Entries - DATA'!$A$4:$S$43,11)</f>
        <v>New Orleans SAINTS</v>
      </c>
      <c r="E374" s="19">
        <f>VLOOKUP($D374,'Team - Wins CALC'!$C$22:$U$53,E$1+2,FALSE)</f>
        <v>1</v>
      </c>
      <c r="F374" s="19">
        <f>VLOOKUP($D374,'Team - Wins CALC'!$C$22:$U$53,F$1+2,FALSE)</f>
        <v>0</v>
      </c>
      <c r="G374" s="19">
        <f>VLOOKUP($D374,'Team - Wins CALC'!$C$22:$U$53,G$1+2,FALSE)</f>
        <v>0</v>
      </c>
      <c r="H374" s="19">
        <f>VLOOKUP($D374,'Team - Wins CALC'!$C$22:$U$53,H$1+2,FALSE)</f>
        <v>0</v>
      </c>
      <c r="I374" s="19">
        <f>VLOOKUP($D374,'Team - Wins CALC'!$C$22:$U$53,I$1+2,FALSE)</f>
        <v>0</v>
      </c>
      <c r="J374" s="19">
        <f>VLOOKUP($D374,'Team - Wins CALC'!$C$22:$U$53,J$1+2,FALSE)</f>
        <v>0</v>
      </c>
      <c r="K374" s="19">
        <f>VLOOKUP($D374,'Team - Wins CALC'!$C$22:$U$53,K$1+2,FALSE)</f>
        <v>0</v>
      </c>
      <c r="L374" s="19">
        <f>VLOOKUP($D374,'Team - Wins CALC'!$C$22:$U$53,L$1+2,FALSE)</f>
        <v>0</v>
      </c>
      <c r="M374" s="19">
        <f>VLOOKUP($D374,'Team - Wins CALC'!$C$22:$U$53,M$1+2,FALSE)</f>
        <v>0</v>
      </c>
      <c r="N374" s="19">
        <f>VLOOKUP($D374,'Team - Wins CALC'!$C$22:$U$53,N$1+2,FALSE)</f>
        <v>0</v>
      </c>
      <c r="O374" s="19">
        <f>VLOOKUP($D374,'Team - Wins CALC'!$C$22:$U$53,O$1+2,FALSE)</f>
        <v>0</v>
      </c>
      <c r="P374" s="19">
        <f>VLOOKUP($D374,'Team - Wins CALC'!$C$22:$U$53,P$1+2,FALSE)</f>
        <v>0</v>
      </c>
      <c r="Q374" s="19">
        <f>VLOOKUP($D374,'Team - Wins CALC'!$C$22:$U$53,Q$1+2,FALSE)</f>
        <v>0</v>
      </c>
      <c r="R374" s="19">
        <f>VLOOKUP($D374,'Team - Wins CALC'!$C$22:$U$53,R$1+2,FALSE)</f>
        <v>0</v>
      </c>
      <c r="S374" s="19">
        <f>VLOOKUP($D374,'Team - Wins CALC'!$C$22:$U$53,S$1+2,FALSE)</f>
        <v>0</v>
      </c>
      <c r="T374" s="19">
        <f>VLOOKUP($D374,'Team - Wins CALC'!$C$22:$U$53,T$1+2,FALSE)</f>
        <v>0</v>
      </c>
      <c r="U374" s="19">
        <f>VLOOKUP($D374,'Team - Wins CALC'!$C$22:$U$53,U$1+2,FALSE)</f>
        <v>0</v>
      </c>
      <c r="V374" s="21">
        <f>SUM(E374:U374)</f>
        <v>1</v>
      </c>
    </row>
    <row r="375" spans="3:22" ht="12.75">
      <c r="C375" s="10"/>
      <c r="D375" s="3" t="str">
        <f>VLOOKUP(C373,'Entries - DATA'!$A$4:$S$43,12)</f>
        <v>Dallas COWBOYS</v>
      </c>
      <c r="E375" s="19">
        <f>VLOOKUP($D375,'Team - Wins CALC'!$C$22:$U$53,E$1+2,FALSE)</f>
        <v>1</v>
      </c>
      <c r="F375" s="19">
        <f>VLOOKUP($D375,'Team - Wins CALC'!$C$22:$U$53,F$1+2,FALSE)</f>
        <v>1</v>
      </c>
      <c r="G375" s="19">
        <f>VLOOKUP($D375,'Team - Wins CALC'!$C$22:$U$53,G$1+2,FALSE)</f>
        <v>0</v>
      </c>
      <c r="H375" s="19">
        <f>VLOOKUP($D375,'Team - Wins CALC'!$C$22:$U$53,H$1+2,FALSE)</f>
        <v>0</v>
      </c>
      <c r="I375" s="19">
        <f>VLOOKUP($D375,'Team - Wins CALC'!$C$22:$U$53,I$1+2,FALSE)</f>
        <v>0</v>
      </c>
      <c r="J375" s="19">
        <f>VLOOKUP($D375,'Team - Wins CALC'!$C$22:$U$53,J$1+2,FALSE)</f>
        <v>0</v>
      </c>
      <c r="K375" s="19">
        <f>VLOOKUP($D375,'Team - Wins CALC'!$C$22:$U$53,K$1+2,FALSE)</f>
        <v>0</v>
      </c>
      <c r="L375" s="19">
        <f>VLOOKUP($D375,'Team - Wins CALC'!$C$22:$U$53,L$1+2,FALSE)</f>
        <v>0</v>
      </c>
      <c r="M375" s="19">
        <f>VLOOKUP($D375,'Team - Wins CALC'!$C$22:$U$53,M$1+2,FALSE)</f>
        <v>0</v>
      </c>
      <c r="N375" s="19">
        <f>VLOOKUP($D375,'Team - Wins CALC'!$C$22:$U$53,N$1+2,FALSE)</f>
        <v>0</v>
      </c>
      <c r="O375" s="19">
        <f>VLOOKUP($D375,'Team - Wins CALC'!$C$22:$U$53,O$1+2,FALSE)</f>
        <v>0</v>
      </c>
      <c r="P375" s="19">
        <f>VLOOKUP($D375,'Team - Wins CALC'!$C$22:$U$53,P$1+2,FALSE)</f>
        <v>0</v>
      </c>
      <c r="Q375" s="19">
        <f>VLOOKUP($D375,'Team - Wins CALC'!$C$22:$U$53,Q$1+2,FALSE)</f>
        <v>0</v>
      </c>
      <c r="R375" s="19">
        <f>VLOOKUP($D375,'Team - Wins CALC'!$C$22:$U$53,R$1+2,FALSE)</f>
        <v>0</v>
      </c>
      <c r="S375" s="19">
        <f>VLOOKUP($D375,'Team - Wins CALC'!$C$22:$U$53,S$1+2,FALSE)</f>
        <v>0</v>
      </c>
      <c r="T375" s="19">
        <f>VLOOKUP($D375,'Team - Wins CALC'!$C$22:$U$53,T$1+2,FALSE)</f>
        <v>0</v>
      </c>
      <c r="U375" s="19">
        <f>VLOOKUP($D375,'Team - Wins CALC'!$C$22:$U$53,U$1+2,FALSE)</f>
        <v>0</v>
      </c>
      <c r="V375" s="22">
        <f aca="true" t="shared" si="94" ref="V375:V382">SUM(E375:U375)</f>
        <v>2</v>
      </c>
    </row>
    <row r="376" spans="1:22" ht="12.75">
      <c r="A376" s="15"/>
      <c r="C376" s="10"/>
      <c r="D376" s="3" t="str">
        <f>VLOOKUP(C373,'Entries - DATA'!$A$4:$S$43,13)</f>
        <v>Seattle SEAHAWKS</v>
      </c>
      <c r="E376" s="19">
        <f>VLOOKUP($D376,'Team - Wins CALC'!$C$22:$U$53,E$1+2,FALSE)</f>
        <v>0</v>
      </c>
      <c r="F376" s="19">
        <f>VLOOKUP($D376,'Team - Wins CALC'!$C$22:$U$53,F$1+2,FALSE)</f>
        <v>0</v>
      </c>
      <c r="G376" s="19">
        <f>VLOOKUP($D376,'Team - Wins CALC'!$C$22:$U$53,G$1+2,FALSE)</f>
        <v>0</v>
      </c>
      <c r="H376" s="19">
        <f>VLOOKUP($D376,'Team - Wins CALC'!$C$22:$U$53,H$1+2,FALSE)</f>
        <v>0</v>
      </c>
      <c r="I376" s="19">
        <f>VLOOKUP($D376,'Team - Wins CALC'!$C$22:$U$53,I$1+2,FALSE)</f>
        <v>0</v>
      </c>
      <c r="J376" s="19">
        <f>VLOOKUP($D376,'Team - Wins CALC'!$C$22:$U$53,J$1+2,FALSE)</f>
        <v>0</v>
      </c>
      <c r="K376" s="19">
        <f>VLOOKUP($D376,'Team - Wins CALC'!$C$22:$U$53,K$1+2,FALSE)</f>
        <v>0</v>
      </c>
      <c r="L376" s="19">
        <f>VLOOKUP($D376,'Team - Wins CALC'!$C$22:$U$53,L$1+2,FALSE)</f>
        <v>0</v>
      </c>
      <c r="M376" s="19">
        <f>VLOOKUP($D376,'Team - Wins CALC'!$C$22:$U$53,M$1+2,FALSE)</f>
        <v>0</v>
      </c>
      <c r="N376" s="19">
        <f>VLOOKUP($D376,'Team - Wins CALC'!$C$22:$U$53,N$1+2,FALSE)</f>
        <v>0</v>
      </c>
      <c r="O376" s="19">
        <f>VLOOKUP($D376,'Team - Wins CALC'!$C$22:$U$53,O$1+2,FALSE)</f>
        <v>0</v>
      </c>
      <c r="P376" s="19">
        <f>VLOOKUP($D376,'Team - Wins CALC'!$C$22:$U$53,P$1+2,FALSE)</f>
        <v>0</v>
      </c>
      <c r="Q376" s="19">
        <f>VLOOKUP($D376,'Team - Wins CALC'!$C$22:$U$53,Q$1+2,FALSE)</f>
        <v>0</v>
      </c>
      <c r="R376" s="19">
        <f>VLOOKUP($D376,'Team - Wins CALC'!$C$22:$U$53,R$1+2,FALSE)</f>
        <v>0</v>
      </c>
      <c r="S376" s="19">
        <f>VLOOKUP($D376,'Team - Wins CALC'!$C$22:$U$53,S$1+2,FALSE)</f>
        <v>0</v>
      </c>
      <c r="T376" s="19">
        <f>VLOOKUP($D376,'Team - Wins CALC'!$C$22:$U$53,T$1+2,FALSE)</f>
        <v>0</v>
      </c>
      <c r="U376" s="19">
        <f>VLOOKUP($D376,'Team - Wins CALC'!$C$22:$U$53,U$1+2,FALSE)</f>
        <v>0</v>
      </c>
      <c r="V376" s="22">
        <f t="shared" si="94"/>
        <v>0</v>
      </c>
    </row>
    <row r="377" spans="3:22" ht="12.75">
      <c r="C377" s="11"/>
      <c r="D377" s="3" t="str">
        <f>VLOOKUP(C373,'Entries - DATA'!$A$4:$S$43,14)</f>
        <v>Minnesota VIKINGS</v>
      </c>
      <c r="E377" s="19">
        <f>VLOOKUP($D377,'Team - Wins CALC'!$C$22:$U$53,E$1+2,FALSE)</f>
        <v>0</v>
      </c>
      <c r="F377" s="19">
        <f>VLOOKUP($D377,'Team - Wins CALC'!$C$22:$U$53,F$1+2,FALSE)</f>
        <v>0</v>
      </c>
      <c r="G377" s="19">
        <f>VLOOKUP($D377,'Team - Wins CALC'!$C$22:$U$53,G$1+2,FALSE)</f>
        <v>0</v>
      </c>
      <c r="H377" s="19">
        <f>VLOOKUP($D377,'Team - Wins CALC'!$C$22:$U$53,H$1+2,FALSE)</f>
        <v>0</v>
      </c>
      <c r="I377" s="19">
        <f>VLOOKUP($D377,'Team - Wins CALC'!$C$22:$U$53,I$1+2,FALSE)</f>
        <v>0</v>
      </c>
      <c r="J377" s="19">
        <f>VLOOKUP($D377,'Team - Wins CALC'!$C$22:$U$53,J$1+2,FALSE)</f>
        <v>0</v>
      </c>
      <c r="K377" s="19">
        <f>VLOOKUP($D377,'Team - Wins CALC'!$C$22:$U$53,K$1+2,FALSE)</f>
        <v>0</v>
      </c>
      <c r="L377" s="19">
        <f>VLOOKUP($D377,'Team - Wins CALC'!$C$22:$U$53,L$1+2,FALSE)</f>
        <v>0</v>
      </c>
      <c r="M377" s="19">
        <f>VLOOKUP($D377,'Team - Wins CALC'!$C$22:$U$53,M$1+2,FALSE)</f>
        <v>0</v>
      </c>
      <c r="N377" s="19">
        <f>VLOOKUP($D377,'Team - Wins CALC'!$C$22:$U$53,N$1+2,FALSE)</f>
        <v>0</v>
      </c>
      <c r="O377" s="19">
        <f>VLOOKUP($D377,'Team - Wins CALC'!$C$22:$U$53,O$1+2,FALSE)</f>
        <v>0</v>
      </c>
      <c r="P377" s="19">
        <f>VLOOKUP($D377,'Team - Wins CALC'!$C$22:$U$53,P$1+2,FALSE)</f>
        <v>0</v>
      </c>
      <c r="Q377" s="19">
        <f>VLOOKUP($D377,'Team - Wins CALC'!$C$22:$U$53,Q$1+2,FALSE)</f>
        <v>0</v>
      </c>
      <c r="R377" s="19">
        <f>VLOOKUP($D377,'Team - Wins CALC'!$C$22:$U$53,R$1+2,FALSE)</f>
        <v>0</v>
      </c>
      <c r="S377" s="19">
        <f>VLOOKUP($D377,'Team - Wins CALC'!$C$22:$U$53,S$1+2,FALSE)</f>
        <v>0</v>
      </c>
      <c r="T377" s="19">
        <f>VLOOKUP($D377,'Team - Wins CALC'!$C$22:$U$53,T$1+2,FALSE)</f>
        <v>0</v>
      </c>
      <c r="U377" s="19">
        <f>VLOOKUP($D377,'Team - Wins CALC'!$C$22:$U$53,U$1+2,FALSE)</f>
        <v>0</v>
      </c>
      <c r="V377" s="22">
        <f t="shared" si="94"/>
        <v>0</v>
      </c>
    </row>
    <row r="378" spans="3:22" ht="12.75">
      <c r="C378" s="9" t="s">
        <v>6</v>
      </c>
      <c r="D378" s="3" t="str">
        <f>VLOOKUP(C373,'Entries - DATA'!$A$4:$S$43,15)</f>
        <v>New England PATRIOTS</v>
      </c>
      <c r="E378" s="19">
        <f>VLOOKUP($D378,'Team - Wins CALC'!$C$22:$U$53,E$1+2,FALSE)</f>
        <v>1</v>
      </c>
      <c r="F378" s="19">
        <f>VLOOKUP($D378,'Team - Wins CALC'!$C$22:$U$53,F$1+2,FALSE)</f>
        <v>1</v>
      </c>
      <c r="G378" s="19">
        <f>VLOOKUP($D378,'Team - Wins CALC'!$C$22:$U$53,G$1+2,FALSE)</f>
        <v>0</v>
      </c>
      <c r="H378" s="19">
        <f>VLOOKUP($D378,'Team - Wins CALC'!$C$22:$U$53,H$1+2,FALSE)</f>
        <v>0</v>
      </c>
      <c r="I378" s="19">
        <f>VLOOKUP($D378,'Team - Wins CALC'!$C$22:$U$53,I$1+2,FALSE)</f>
        <v>0</v>
      </c>
      <c r="J378" s="19">
        <f>VLOOKUP($D378,'Team - Wins CALC'!$C$22:$U$53,J$1+2,FALSE)</f>
        <v>0</v>
      </c>
      <c r="K378" s="19">
        <f>VLOOKUP($D378,'Team - Wins CALC'!$C$22:$U$53,K$1+2,FALSE)</f>
        <v>0</v>
      </c>
      <c r="L378" s="19">
        <f>VLOOKUP($D378,'Team - Wins CALC'!$C$22:$U$53,L$1+2,FALSE)</f>
        <v>0</v>
      </c>
      <c r="M378" s="19">
        <f>VLOOKUP($D378,'Team - Wins CALC'!$C$22:$U$53,M$1+2,FALSE)</f>
        <v>0</v>
      </c>
      <c r="N378" s="19">
        <f>VLOOKUP($D378,'Team - Wins CALC'!$C$22:$U$53,N$1+2,FALSE)</f>
        <v>0</v>
      </c>
      <c r="O378" s="19">
        <f>VLOOKUP($D378,'Team - Wins CALC'!$C$22:$U$53,O$1+2,FALSE)</f>
        <v>0</v>
      </c>
      <c r="P378" s="19">
        <f>VLOOKUP($D378,'Team - Wins CALC'!$C$22:$U$53,P$1+2,FALSE)</f>
        <v>0</v>
      </c>
      <c r="Q378" s="19">
        <f>VLOOKUP($D378,'Team - Wins CALC'!$C$22:$U$53,Q$1+2,FALSE)</f>
        <v>0</v>
      </c>
      <c r="R378" s="19">
        <f>VLOOKUP($D378,'Team - Wins CALC'!$C$22:$U$53,R$1+2,FALSE)</f>
        <v>0</v>
      </c>
      <c r="S378" s="19">
        <f>VLOOKUP($D378,'Team - Wins CALC'!$C$22:$U$53,S$1+2,FALSE)</f>
        <v>0</v>
      </c>
      <c r="T378" s="19">
        <f>VLOOKUP($D378,'Team - Wins CALC'!$C$22:$U$53,T$1+2,FALSE)</f>
        <v>0</v>
      </c>
      <c r="U378" s="19">
        <f>VLOOKUP($D378,'Team - Wins CALC'!$C$22:$U$53,U$1+2,FALSE)</f>
        <v>0</v>
      </c>
      <c r="V378" s="22">
        <f t="shared" si="94"/>
        <v>2</v>
      </c>
    </row>
    <row r="379" spans="3:22" ht="12.75">
      <c r="C379" s="10"/>
      <c r="D379" s="3" t="str">
        <f>VLOOKUP(C373,'Entries - DATA'!$A$4:$S$43,16)</f>
        <v>San Diego CHARGERS</v>
      </c>
      <c r="E379" s="19">
        <f>VLOOKUP($D379,'Team - Wins CALC'!$C$22:$U$53,E$1+2,FALSE)</f>
        <v>0</v>
      </c>
      <c r="F379" s="19">
        <f>VLOOKUP($D379,'Team - Wins CALC'!$C$22:$U$53,F$1+2,FALSE)</f>
        <v>0</v>
      </c>
      <c r="G379" s="19">
        <f>VLOOKUP($D379,'Team - Wins CALC'!$C$22:$U$53,G$1+2,FALSE)</f>
        <v>0</v>
      </c>
      <c r="H379" s="19">
        <f>VLOOKUP($D379,'Team - Wins CALC'!$C$22:$U$53,H$1+2,FALSE)</f>
        <v>0</v>
      </c>
      <c r="I379" s="19">
        <f>VLOOKUP($D379,'Team - Wins CALC'!$C$22:$U$53,I$1+2,FALSE)</f>
        <v>0</v>
      </c>
      <c r="J379" s="19">
        <f>VLOOKUP($D379,'Team - Wins CALC'!$C$22:$U$53,J$1+2,FALSE)</f>
        <v>0</v>
      </c>
      <c r="K379" s="19">
        <f>VLOOKUP($D379,'Team - Wins CALC'!$C$22:$U$53,K$1+2,FALSE)</f>
        <v>0</v>
      </c>
      <c r="L379" s="19">
        <f>VLOOKUP($D379,'Team - Wins CALC'!$C$22:$U$53,L$1+2,FALSE)</f>
        <v>0</v>
      </c>
      <c r="M379" s="19">
        <f>VLOOKUP($D379,'Team - Wins CALC'!$C$22:$U$53,M$1+2,FALSE)</f>
        <v>0</v>
      </c>
      <c r="N379" s="19">
        <f>VLOOKUP($D379,'Team - Wins CALC'!$C$22:$U$53,N$1+2,FALSE)</f>
        <v>0</v>
      </c>
      <c r="O379" s="19">
        <f>VLOOKUP($D379,'Team - Wins CALC'!$C$22:$U$53,O$1+2,FALSE)</f>
        <v>0</v>
      </c>
      <c r="P379" s="19">
        <f>VLOOKUP($D379,'Team - Wins CALC'!$C$22:$U$53,P$1+2,FALSE)</f>
        <v>0</v>
      </c>
      <c r="Q379" s="19">
        <f>VLOOKUP($D379,'Team - Wins CALC'!$C$22:$U$53,Q$1+2,FALSE)</f>
        <v>0</v>
      </c>
      <c r="R379" s="19">
        <f>VLOOKUP($D379,'Team - Wins CALC'!$C$22:$U$53,R$1+2,FALSE)</f>
        <v>0</v>
      </c>
      <c r="S379" s="19">
        <f>VLOOKUP($D379,'Team - Wins CALC'!$C$22:$U$53,S$1+2,FALSE)</f>
        <v>0</v>
      </c>
      <c r="T379" s="19">
        <f>VLOOKUP($D379,'Team - Wins CALC'!$C$22:$U$53,T$1+2,FALSE)</f>
        <v>0</v>
      </c>
      <c r="U379" s="19">
        <f>VLOOKUP($D379,'Team - Wins CALC'!$C$22:$U$53,U$1+2,FALSE)</f>
        <v>0</v>
      </c>
      <c r="V379" s="22">
        <f t="shared" si="94"/>
        <v>0</v>
      </c>
    </row>
    <row r="380" spans="3:22" ht="12.75">
      <c r="C380" s="10"/>
      <c r="D380" s="3" t="str">
        <f>VLOOKUP(C373,'Entries - DATA'!$A$4:$S$43,17)</f>
        <v>Indianapolis COLTS</v>
      </c>
      <c r="E380" s="19">
        <f>VLOOKUP($D380,'Team - Wins CALC'!$C$22:$U$53,E$1+2,FALSE)</f>
        <v>0</v>
      </c>
      <c r="F380" s="19">
        <f>VLOOKUP($D380,'Team - Wins CALC'!$C$22:$U$53,F$1+2,FALSE)</f>
        <v>1</v>
      </c>
      <c r="G380" s="19">
        <f>VLOOKUP($D380,'Team - Wins CALC'!$C$22:$U$53,G$1+2,FALSE)</f>
        <v>0</v>
      </c>
      <c r="H380" s="19">
        <f>VLOOKUP($D380,'Team - Wins CALC'!$C$22:$U$53,H$1+2,FALSE)</f>
        <v>0</v>
      </c>
      <c r="I380" s="19">
        <f>VLOOKUP($D380,'Team - Wins CALC'!$C$22:$U$53,I$1+2,FALSE)</f>
        <v>0</v>
      </c>
      <c r="J380" s="19">
        <f>VLOOKUP($D380,'Team - Wins CALC'!$C$22:$U$53,J$1+2,FALSE)</f>
        <v>0</v>
      </c>
      <c r="K380" s="19">
        <f>VLOOKUP($D380,'Team - Wins CALC'!$C$22:$U$53,K$1+2,FALSE)</f>
        <v>0</v>
      </c>
      <c r="L380" s="19">
        <f>VLOOKUP($D380,'Team - Wins CALC'!$C$22:$U$53,L$1+2,FALSE)</f>
        <v>0</v>
      </c>
      <c r="M380" s="19">
        <f>VLOOKUP($D380,'Team - Wins CALC'!$C$22:$U$53,M$1+2,FALSE)</f>
        <v>0</v>
      </c>
      <c r="N380" s="19">
        <f>VLOOKUP($D380,'Team - Wins CALC'!$C$22:$U$53,N$1+2,FALSE)</f>
        <v>0</v>
      </c>
      <c r="O380" s="19">
        <f>VLOOKUP($D380,'Team - Wins CALC'!$C$22:$U$53,O$1+2,FALSE)</f>
        <v>0</v>
      </c>
      <c r="P380" s="19">
        <f>VLOOKUP($D380,'Team - Wins CALC'!$C$22:$U$53,P$1+2,FALSE)</f>
        <v>0</v>
      </c>
      <c r="Q380" s="19">
        <f>VLOOKUP($D380,'Team - Wins CALC'!$C$22:$U$53,Q$1+2,FALSE)</f>
        <v>0</v>
      </c>
      <c r="R380" s="19">
        <f>VLOOKUP($D380,'Team - Wins CALC'!$C$22:$U$53,R$1+2,FALSE)</f>
        <v>0</v>
      </c>
      <c r="S380" s="19">
        <f>VLOOKUP($D380,'Team - Wins CALC'!$C$22:$U$53,S$1+2,FALSE)</f>
        <v>0</v>
      </c>
      <c r="T380" s="19">
        <f>VLOOKUP($D380,'Team - Wins CALC'!$C$22:$U$53,T$1+2,FALSE)</f>
        <v>0</v>
      </c>
      <c r="U380" s="19">
        <f>VLOOKUP($D380,'Team - Wins CALC'!$C$22:$U$53,U$1+2,FALSE)</f>
        <v>0</v>
      </c>
      <c r="V380" s="22">
        <f t="shared" si="94"/>
        <v>1</v>
      </c>
    </row>
    <row r="381" spans="3:22" ht="13.5" thickBot="1">
      <c r="C381" s="11"/>
      <c r="D381" s="3" t="str">
        <f>VLOOKUP(C373,'Entries - DATA'!$A$4:$S$43,18)</f>
        <v>New York JETS</v>
      </c>
      <c r="E381" s="19">
        <f>VLOOKUP($D381,'Team - Wins CALC'!$C$22:$U$53,E$1+2,FALSE)</f>
        <v>1</v>
      </c>
      <c r="F381" s="19">
        <f>VLOOKUP($D381,'Team - Wins CALC'!$C$22:$U$53,F$1+2,FALSE)</f>
        <v>0</v>
      </c>
      <c r="G381" s="19">
        <f>VLOOKUP($D381,'Team - Wins CALC'!$C$22:$U$53,G$1+2,FALSE)</f>
        <v>0</v>
      </c>
      <c r="H381" s="19">
        <f>VLOOKUP($D381,'Team - Wins CALC'!$C$22:$U$53,H$1+2,FALSE)</f>
        <v>0</v>
      </c>
      <c r="I381" s="19">
        <f>VLOOKUP($D381,'Team - Wins CALC'!$C$22:$U$53,I$1+2,FALSE)</f>
        <v>0</v>
      </c>
      <c r="J381" s="19">
        <f>VLOOKUP($D381,'Team - Wins CALC'!$C$22:$U$53,J$1+2,FALSE)</f>
        <v>0</v>
      </c>
      <c r="K381" s="19">
        <f>VLOOKUP($D381,'Team - Wins CALC'!$C$22:$U$53,K$1+2,FALSE)</f>
        <v>0</v>
      </c>
      <c r="L381" s="19">
        <f>VLOOKUP($D381,'Team - Wins CALC'!$C$22:$U$53,L$1+2,FALSE)</f>
        <v>0</v>
      </c>
      <c r="M381" s="19">
        <f>VLOOKUP($D381,'Team - Wins CALC'!$C$22:$U$53,M$1+2,FALSE)</f>
        <v>0</v>
      </c>
      <c r="N381" s="19">
        <f>VLOOKUP($D381,'Team - Wins CALC'!$C$22:$U$53,N$1+2,FALSE)</f>
        <v>0</v>
      </c>
      <c r="O381" s="19">
        <f>VLOOKUP($D381,'Team - Wins CALC'!$C$22:$U$53,O$1+2,FALSE)</f>
        <v>0</v>
      </c>
      <c r="P381" s="19">
        <f>VLOOKUP($D381,'Team - Wins CALC'!$C$22:$U$53,P$1+2,FALSE)</f>
        <v>0</v>
      </c>
      <c r="Q381" s="19">
        <f>VLOOKUP($D381,'Team - Wins CALC'!$C$22:$U$53,Q$1+2,FALSE)</f>
        <v>0</v>
      </c>
      <c r="R381" s="19">
        <f>VLOOKUP($D381,'Team - Wins CALC'!$C$22:$U$53,R$1+2,FALSE)</f>
        <v>0</v>
      </c>
      <c r="S381" s="19">
        <f>VLOOKUP($D381,'Team - Wins CALC'!$C$22:$U$53,S$1+2,FALSE)</f>
        <v>0</v>
      </c>
      <c r="T381" s="19">
        <f>VLOOKUP($D381,'Team - Wins CALC'!$C$22:$U$53,T$1+2,FALSE)</f>
        <v>0</v>
      </c>
      <c r="U381" s="19">
        <f>VLOOKUP($D381,'Team - Wins CALC'!$C$22:$U$53,U$1+2,FALSE)</f>
        <v>0</v>
      </c>
      <c r="V381" s="23">
        <f t="shared" si="94"/>
        <v>1</v>
      </c>
    </row>
    <row r="382" spans="3:41" ht="13.5" thickBot="1">
      <c r="C382" s="17"/>
      <c r="D382" s="18" t="s">
        <v>86</v>
      </c>
      <c r="E382" s="16">
        <f>SUM(E374:E381)</f>
        <v>4</v>
      </c>
      <c r="F382" s="13">
        <f aca="true" t="shared" si="95" ref="F382:U382">SUM(F374:F381)</f>
        <v>3</v>
      </c>
      <c r="G382" s="13">
        <f t="shared" si="95"/>
        <v>0</v>
      </c>
      <c r="H382" s="13">
        <f t="shared" si="95"/>
        <v>0</v>
      </c>
      <c r="I382" s="13">
        <f t="shared" si="95"/>
        <v>0</v>
      </c>
      <c r="J382" s="13">
        <f t="shared" si="95"/>
        <v>0</v>
      </c>
      <c r="K382" s="13">
        <f t="shared" si="95"/>
        <v>0</v>
      </c>
      <c r="L382" s="13">
        <f t="shared" si="95"/>
        <v>0</v>
      </c>
      <c r="M382" s="13">
        <f t="shared" si="95"/>
        <v>0</v>
      </c>
      <c r="N382" s="13">
        <f t="shared" si="95"/>
        <v>0</v>
      </c>
      <c r="O382" s="13">
        <f t="shared" si="95"/>
        <v>0</v>
      </c>
      <c r="P382" s="13">
        <f t="shared" si="95"/>
        <v>0</v>
      </c>
      <c r="Q382" s="13">
        <f t="shared" si="95"/>
        <v>0</v>
      </c>
      <c r="R382" s="13">
        <f t="shared" si="95"/>
        <v>0</v>
      </c>
      <c r="S382" s="13">
        <f t="shared" si="95"/>
        <v>0</v>
      </c>
      <c r="T382" s="13">
        <f t="shared" si="95"/>
        <v>0</v>
      </c>
      <c r="U382" s="14">
        <f t="shared" si="95"/>
        <v>0</v>
      </c>
      <c r="V382" s="24">
        <f t="shared" si="94"/>
        <v>7</v>
      </c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3:41" s="20" customFormat="1" ht="22.5" customHeight="1">
      <c r="C383" s="34" t="s">
        <v>87</v>
      </c>
      <c r="D383" s="31" t="str">
        <f>VLOOKUP(C373,'Entries - DATA'!$A$4:$S$43,19)</f>
        <v>Pittsburgh STEELERS</v>
      </c>
      <c r="E383" s="35">
        <f>VLOOKUP($D383,'Team - Wins CALC'!$C$22:$U$53,E$1+2,FALSE)</f>
        <v>1</v>
      </c>
      <c r="F383" s="35">
        <f>VLOOKUP($D383,'Team - Wins CALC'!$C$22:$U$53,F$1+2,FALSE)</f>
        <v>1</v>
      </c>
      <c r="G383" s="35">
        <f>VLOOKUP($D383,'Team - Wins CALC'!$C$22:$U$53,G$1+2,FALSE)</f>
        <v>0</v>
      </c>
      <c r="H383" s="35">
        <f>VLOOKUP($D383,'Team - Wins CALC'!$C$22:$U$53,H$1+2,FALSE)</f>
        <v>0</v>
      </c>
      <c r="I383" s="35">
        <f>VLOOKUP($D383,'Team - Wins CALC'!$C$22:$U$53,I$1+2,FALSE)</f>
        <v>0</v>
      </c>
      <c r="J383" s="35">
        <f>VLOOKUP($D383,'Team - Wins CALC'!$C$22:$U$53,J$1+2,FALSE)</f>
        <v>0</v>
      </c>
      <c r="K383" s="35">
        <f>VLOOKUP($D383,'Team - Wins CALC'!$C$22:$U$53,K$1+2,FALSE)</f>
        <v>0</v>
      </c>
      <c r="L383" s="35">
        <f>VLOOKUP($D383,'Team - Wins CALC'!$C$22:$U$53,L$1+2,FALSE)</f>
        <v>0</v>
      </c>
      <c r="M383" s="35">
        <f>VLOOKUP($D383,'Team - Wins CALC'!$C$22:$U$53,M$1+2,FALSE)</f>
        <v>0</v>
      </c>
      <c r="N383" s="35">
        <f>VLOOKUP($D383,'Team - Wins CALC'!$C$22:$U$53,N$1+2,FALSE)</f>
        <v>0</v>
      </c>
      <c r="O383" s="35">
        <f>VLOOKUP($D383,'Team - Wins CALC'!$C$22:$U$53,O$1+2,FALSE)</f>
        <v>0</v>
      </c>
      <c r="P383" s="35">
        <f>VLOOKUP($D383,'Team - Wins CALC'!$C$22:$U$53,P$1+2,FALSE)</f>
        <v>0</v>
      </c>
      <c r="Q383" s="35">
        <f>VLOOKUP($D383,'Team - Wins CALC'!$C$22:$U$53,Q$1+2,FALSE)</f>
        <v>0</v>
      </c>
      <c r="R383" s="35">
        <f>VLOOKUP($D383,'Team - Wins CALC'!$C$22:$U$53,R$1+2,FALSE)</f>
        <v>0</v>
      </c>
      <c r="S383" s="35">
        <f>VLOOKUP($D383,'Team - Wins CALC'!$C$22:$U$53,S$1+2,FALSE)</f>
        <v>0</v>
      </c>
      <c r="T383" s="35">
        <f>VLOOKUP($D383,'Team - Wins CALC'!$C$22:$U$53,T$1+2,FALSE)</f>
        <v>0</v>
      </c>
      <c r="U383" s="35">
        <f>VLOOKUP($D383,'Team - Wins CALC'!$C$22:$U$53,U$1+2,FALSE)</f>
        <v>0</v>
      </c>
      <c r="V383" s="25">
        <f>SUM(E383:U383)</f>
        <v>2</v>
      </c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24:41" ht="12.75">
      <c r="X384" s="1">
        <v>1</v>
      </c>
      <c r="Y384" s="1">
        <v>2</v>
      </c>
      <c r="Z384" s="1">
        <v>3</v>
      </c>
      <c r="AA384" s="1">
        <v>4</v>
      </c>
      <c r="AB384" s="1">
        <v>5</v>
      </c>
      <c r="AC384" s="1">
        <v>6</v>
      </c>
      <c r="AD384" s="1">
        <v>7</v>
      </c>
      <c r="AE384" s="1">
        <v>8</v>
      </c>
      <c r="AF384" s="1">
        <v>9</v>
      </c>
      <c r="AG384" s="1">
        <v>10</v>
      </c>
      <c r="AH384" s="1">
        <v>11</v>
      </c>
      <c r="AI384" s="1">
        <v>12</v>
      </c>
      <c r="AJ384" s="1">
        <v>13</v>
      </c>
      <c r="AK384" s="1">
        <v>14</v>
      </c>
      <c r="AL384" s="1">
        <v>15</v>
      </c>
      <c r="AM384" s="1">
        <v>16</v>
      </c>
      <c r="AN384" s="1">
        <v>17</v>
      </c>
      <c r="AO384" s="15" t="s">
        <v>92</v>
      </c>
    </row>
    <row r="385" spans="3:41" ht="13.5" thickBot="1">
      <c r="C385" t="str">
        <f ca="1">INDIRECT("'Entries - DATA'!"&amp;"A"&amp;A386+3)</f>
        <v>Sun</v>
      </c>
      <c r="E385" s="1">
        <v>1</v>
      </c>
      <c r="F385" s="1">
        <v>2</v>
      </c>
      <c r="G385" s="1">
        <v>3</v>
      </c>
      <c r="H385" s="1">
        <v>4</v>
      </c>
      <c r="I385" s="1">
        <v>5</v>
      </c>
      <c r="J385" s="1">
        <v>6</v>
      </c>
      <c r="K385" s="1">
        <v>7</v>
      </c>
      <c r="L385" s="1">
        <v>8</v>
      </c>
      <c r="M385" s="1">
        <v>9</v>
      </c>
      <c r="N385" s="1">
        <v>10</v>
      </c>
      <c r="O385" s="1">
        <v>11</v>
      </c>
      <c r="P385" s="1">
        <v>12</v>
      </c>
      <c r="Q385" s="1">
        <v>13</v>
      </c>
      <c r="R385" s="1">
        <v>14</v>
      </c>
      <c r="S385" s="1">
        <v>15</v>
      </c>
      <c r="T385" s="1">
        <v>16</v>
      </c>
      <c r="U385" s="1">
        <v>17</v>
      </c>
      <c r="V385" s="20" t="s">
        <v>88</v>
      </c>
      <c r="X385">
        <f aca="true" t="shared" si="96" ref="X385:AN385">+E394</f>
        <v>5</v>
      </c>
      <c r="Y385">
        <f t="shared" si="96"/>
        <v>5</v>
      </c>
      <c r="Z385">
        <f t="shared" si="96"/>
        <v>0</v>
      </c>
      <c r="AA385">
        <f t="shared" si="96"/>
        <v>0</v>
      </c>
      <c r="AB385">
        <f t="shared" si="96"/>
        <v>0</v>
      </c>
      <c r="AC385">
        <f t="shared" si="96"/>
        <v>0</v>
      </c>
      <c r="AD385">
        <f t="shared" si="96"/>
        <v>0</v>
      </c>
      <c r="AE385">
        <f t="shared" si="96"/>
        <v>0</v>
      </c>
      <c r="AF385">
        <f t="shared" si="96"/>
        <v>0</v>
      </c>
      <c r="AG385">
        <f t="shared" si="96"/>
        <v>0</v>
      </c>
      <c r="AH385">
        <f t="shared" si="96"/>
        <v>0</v>
      </c>
      <c r="AI385">
        <f t="shared" si="96"/>
        <v>0</v>
      </c>
      <c r="AJ385">
        <f t="shared" si="96"/>
        <v>0</v>
      </c>
      <c r="AK385">
        <f t="shared" si="96"/>
        <v>0</v>
      </c>
      <c r="AL385">
        <f t="shared" si="96"/>
        <v>0</v>
      </c>
      <c r="AM385">
        <f t="shared" si="96"/>
        <v>0</v>
      </c>
      <c r="AN385">
        <f t="shared" si="96"/>
        <v>0</v>
      </c>
      <c r="AO385">
        <f>+V395</f>
        <v>0</v>
      </c>
    </row>
    <row r="386" spans="1:22" ht="12.75">
      <c r="A386">
        <f>+SUM(A373:A385)+1</f>
        <v>33</v>
      </c>
      <c r="C386" s="9" t="s">
        <v>4</v>
      </c>
      <c r="D386" s="3" t="str">
        <f>VLOOKUP(C385,'Entries - DATA'!$A$4:$S$43,11)</f>
        <v>Dallas COWBOYS</v>
      </c>
      <c r="E386" s="19">
        <f>VLOOKUP($D386,'Team - Wins CALC'!$C$22:$U$53,E$1+2,FALSE)</f>
        <v>1</v>
      </c>
      <c r="F386" s="19">
        <f>VLOOKUP($D386,'Team - Wins CALC'!$C$22:$U$53,F$1+2,FALSE)</f>
        <v>1</v>
      </c>
      <c r="G386" s="19">
        <f>VLOOKUP($D386,'Team - Wins CALC'!$C$22:$U$53,G$1+2,FALSE)</f>
        <v>0</v>
      </c>
      <c r="H386" s="19">
        <f>VLOOKUP($D386,'Team - Wins CALC'!$C$22:$U$53,H$1+2,FALSE)</f>
        <v>0</v>
      </c>
      <c r="I386" s="19">
        <f>VLOOKUP($D386,'Team - Wins CALC'!$C$22:$U$53,I$1+2,FALSE)</f>
        <v>0</v>
      </c>
      <c r="J386" s="19">
        <f>VLOOKUP($D386,'Team - Wins CALC'!$C$22:$U$53,J$1+2,FALSE)</f>
        <v>0</v>
      </c>
      <c r="K386" s="19">
        <f>VLOOKUP($D386,'Team - Wins CALC'!$C$22:$U$53,K$1+2,FALSE)</f>
        <v>0</v>
      </c>
      <c r="L386" s="19">
        <f>VLOOKUP($D386,'Team - Wins CALC'!$C$22:$U$53,L$1+2,FALSE)</f>
        <v>0</v>
      </c>
      <c r="M386" s="19">
        <f>VLOOKUP($D386,'Team - Wins CALC'!$C$22:$U$53,M$1+2,FALSE)</f>
        <v>0</v>
      </c>
      <c r="N386" s="19">
        <f>VLOOKUP($D386,'Team - Wins CALC'!$C$22:$U$53,N$1+2,FALSE)</f>
        <v>0</v>
      </c>
      <c r="O386" s="19">
        <f>VLOOKUP($D386,'Team - Wins CALC'!$C$22:$U$53,O$1+2,FALSE)</f>
        <v>0</v>
      </c>
      <c r="P386" s="19">
        <f>VLOOKUP($D386,'Team - Wins CALC'!$C$22:$U$53,P$1+2,FALSE)</f>
        <v>0</v>
      </c>
      <c r="Q386" s="19">
        <f>VLOOKUP($D386,'Team - Wins CALC'!$C$22:$U$53,Q$1+2,FALSE)</f>
        <v>0</v>
      </c>
      <c r="R386" s="19">
        <f>VLOOKUP($D386,'Team - Wins CALC'!$C$22:$U$53,R$1+2,FALSE)</f>
        <v>0</v>
      </c>
      <c r="S386" s="19">
        <f>VLOOKUP($D386,'Team - Wins CALC'!$C$22:$U$53,S$1+2,FALSE)</f>
        <v>0</v>
      </c>
      <c r="T386" s="19">
        <f>VLOOKUP($D386,'Team - Wins CALC'!$C$22:$U$53,T$1+2,FALSE)</f>
        <v>0</v>
      </c>
      <c r="U386" s="19">
        <f>VLOOKUP($D386,'Team - Wins CALC'!$C$22:$U$53,U$1+2,FALSE)</f>
        <v>0</v>
      </c>
      <c r="V386" s="21">
        <f>SUM(E386:U386)</f>
        <v>2</v>
      </c>
    </row>
    <row r="387" spans="3:22" ht="12.75">
      <c r="C387" s="10"/>
      <c r="D387" s="3" t="str">
        <f>VLOOKUP(C385,'Entries - DATA'!$A$4:$S$43,12)</f>
        <v>New York GIANTS</v>
      </c>
      <c r="E387" s="19">
        <f>VLOOKUP($D387,'Team - Wins CALC'!$C$22:$U$53,E$1+2,FALSE)</f>
        <v>1</v>
      </c>
      <c r="F387" s="19">
        <f>VLOOKUP($D387,'Team - Wins CALC'!$C$22:$U$53,F$1+2,FALSE)</f>
        <v>1</v>
      </c>
      <c r="G387" s="19">
        <f>VLOOKUP($D387,'Team - Wins CALC'!$C$22:$U$53,G$1+2,FALSE)</f>
        <v>0</v>
      </c>
      <c r="H387" s="19">
        <f>VLOOKUP($D387,'Team - Wins CALC'!$C$22:$U$53,H$1+2,FALSE)</f>
        <v>0</v>
      </c>
      <c r="I387" s="19">
        <f>VLOOKUP($D387,'Team - Wins CALC'!$C$22:$U$53,I$1+2,FALSE)</f>
        <v>0</v>
      </c>
      <c r="J387" s="19">
        <f>VLOOKUP($D387,'Team - Wins CALC'!$C$22:$U$53,J$1+2,FALSE)</f>
        <v>0</v>
      </c>
      <c r="K387" s="19">
        <f>VLOOKUP($D387,'Team - Wins CALC'!$C$22:$U$53,K$1+2,FALSE)</f>
        <v>0</v>
      </c>
      <c r="L387" s="19">
        <f>VLOOKUP($D387,'Team - Wins CALC'!$C$22:$U$53,L$1+2,FALSE)</f>
        <v>0</v>
      </c>
      <c r="M387" s="19">
        <f>VLOOKUP($D387,'Team - Wins CALC'!$C$22:$U$53,M$1+2,FALSE)</f>
        <v>0</v>
      </c>
      <c r="N387" s="19">
        <f>VLOOKUP($D387,'Team - Wins CALC'!$C$22:$U$53,N$1+2,FALSE)</f>
        <v>0</v>
      </c>
      <c r="O387" s="19">
        <f>VLOOKUP($D387,'Team - Wins CALC'!$C$22:$U$53,O$1+2,FALSE)</f>
        <v>0</v>
      </c>
      <c r="P387" s="19">
        <f>VLOOKUP($D387,'Team - Wins CALC'!$C$22:$U$53,P$1+2,FALSE)</f>
        <v>0</v>
      </c>
      <c r="Q387" s="19">
        <f>VLOOKUP($D387,'Team - Wins CALC'!$C$22:$U$53,Q$1+2,FALSE)</f>
        <v>0</v>
      </c>
      <c r="R387" s="19">
        <f>VLOOKUP($D387,'Team - Wins CALC'!$C$22:$U$53,R$1+2,FALSE)</f>
        <v>0</v>
      </c>
      <c r="S387" s="19">
        <f>VLOOKUP($D387,'Team - Wins CALC'!$C$22:$U$53,S$1+2,FALSE)</f>
        <v>0</v>
      </c>
      <c r="T387" s="19">
        <f>VLOOKUP($D387,'Team - Wins CALC'!$C$22:$U$53,T$1+2,FALSE)</f>
        <v>0</v>
      </c>
      <c r="U387" s="19">
        <f>VLOOKUP($D387,'Team - Wins CALC'!$C$22:$U$53,U$1+2,FALSE)</f>
        <v>0</v>
      </c>
      <c r="V387" s="22">
        <f aca="true" t="shared" si="97" ref="V387:V394">SUM(E387:U387)</f>
        <v>2</v>
      </c>
    </row>
    <row r="388" spans="1:22" ht="12.75">
      <c r="A388" s="15"/>
      <c r="C388" s="10"/>
      <c r="D388" s="3" t="str">
        <f>VLOOKUP(C385,'Entries - DATA'!$A$4:$S$43,13)</f>
        <v>Minnesota VIKINGS</v>
      </c>
      <c r="E388" s="19">
        <f>VLOOKUP($D388,'Team - Wins CALC'!$C$22:$U$53,E$1+2,FALSE)</f>
        <v>0</v>
      </c>
      <c r="F388" s="19">
        <f>VLOOKUP($D388,'Team - Wins CALC'!$C$22:$U$53,F$1+2,FALSE)</f>
        <v>0</v>
      </c>
      <c r="G388" s="19">
        <f>VLOOKUP($D388,'Team - Wins CALC'!$C$22:$U$53,G$1+2,FALSE)</f>
        <v>0</v>
      </c>
      <c r="H388" s="19">
        <f>VLOOKUP($D388,'Team - Wins CALC'!$C$22:$U$53,H$1+2,FALSE)</f>
        <v>0</v>
      </c>
      <c r="I388" s="19">
        <f>VLOOKUP($D388,'Team - Wins CALC'!$C$22:$U$53,I$1+2,FALSE)</f>
        <v>0</v>
      </c>
      <c r="J388" s="19">
        <f>VLOOKUP($D388,'Team - Wins CALC'!$C$22:$U$53,J$1+2,FALSE)</f>
        <v>0</v>
      </c>
      <c r="K388" s="19">
        <f>VLOOKUP($D388,'Team - Wins CALC'!$C$22:$U$53,K$1+2,FALSE)</f>
        <v>0</v>
      </c>
      <c r="L388" s="19">
        <f>VLOOKUP($D388,'Team - Wins CALC'!$C$22:$U$53,L$1+2,FALSE)</f>
        <v>0</v>
      </c>
      <c r="M388" s="19">
        <f>VLOOKUP($D388,'Team - Wins CALC'!$C$22:$U$53,M$1+2,FALSE)</f>
        <v>0</v>
      </c>
      <c r="N388" s="19">
        <f>VLOOKUP($D388,'Team - Wins CALC'!$C$22:$U$53,N$1+2,FALSE)</f>
        <v>0</v>
      </c>
      <c r="O388" s="19">
        <f>VLOOKUP($D388,'Team - Wins CALC'!$C$22:$U$53,O$1+2,FALSE)</f>
        <v>0</v>
      </c>
      <c r="P388" s="19">
        <f>VLOOKUP($D388,'Team - Wins CALC'!$C$22:$U$53,P$1+2,FALSE)</f>
        <v>0</v>
      </c>
      <c r="Q388" s="19">
        <f>VLOOKUP($D388,'Team - Wins CALC'!$C$22:$U$53,Q$1+2,FALSE)</f>
        <v>0</v>
      </c>
      <c r="R388" s="19">
        <f>VLOOKUP($D388,'Team - Wins CALC'!$C$22:$U$53,R$1+2,FALSE)</f>
        <v>0</v>
      </c>
      <c r="S388" s="19">
        <f>VLOOKUP($D388,'Team - Wins CALC'!$C$22:$U$53,S$1+2,FALSE)</f>
        <v>0</v>
      </c>
      <c r="T388" s="19">
        <f>VLOOKUP($D388,'Team - Wins CALC'!$C$22:$U$53,T$1+2,FALSE)</f>
        <v>0</v>
      </c>
      <c r="U388" s="19">
        <f>VLOOKUP($D388,'Team - Wins CALC'!$C$22:$U$53,U$1+2,FALSE)</f>
        <v>0</v>
      </c>
      <c r="V388" s="22">
        <f t="shared" si="97"/>
        <v>0</v>
      </c>
    </row>
    <row r="389" spans="3:22" ht="12.75">
      <c r="C389" s="11"/>
      <c r="D389" s="3" t="str">
        <f>VLOOKUP(C385,'Entries - DATA'!$A$4:$S$43,14)</f>
        <v>New Orleans SAINTS</v>
      </c>
      <c r="E389" s="19">
        <f>VLOOKUP($D389,'Team - Wins CALC'!$C$22:$U$53,E$1+2,FALSE)</f>
        <v>1</v>
      </c>
      <c r="F389" s="19">
        <f>VLOOKUP($D389,'Team - Wins CALC'!$C$22:$U$53,F$1+2,FALSE)</f>
        <v>0</v>
      </c>
      <c r="G389" s="19">
        <f>VLOOKUP($D389,'Team - Wins CALC'!$C$22:$U$53,G$1+2,FALSE)</f>
        <v>0</v>
      </c>
      <c r="H389" s="19">
        <f>VLOOKUP($D389,'Team - Wins CALC'!$C$22:$U$53,H$1+2,FALSE)</f>
        <v>0</v>
      </c>
      <c r="I389" s="19">
        <f>VLOOKUP($D389,'Team - Wins CALC'!$C$22:$U$53,I$1+2,FALSE)</f>
        <v>0</v>
      </c>
      <c r="J389" s="19">
        <f>VLOOKUP($D389,'Team - Wins CALC'!$C$22:$U$53,J$1+2,FALSE)</f>
        <v>0</v>
      </c>
      <c r="K389" s="19">
        <f>VLOOKUP($D389,'Team - Wins CALC'!$C$22:$U$53,K$1+2,FALSE)</f>
        <v>0</v>
      </c>
      <c r="L389" s="19">
        <f>VLOOKUP($D389,'Team - Wins CALC'!$C$22:$U$53,L$1+2,FALSE)</f>
        <v>0</v>
      </c>
      <c r="M389" s="19">
        <f>VLOOKUP($D389,'Team - Wins CALC'!$C$22:$U$53,M$1+2,FALSE)</f>
        <v>0</v>
      </c>
      <c r="N389" s="19">
        <f>VLOOKUP($D389,'Team - Wins CALC'!$C$22:$U$53,N$1+2,FALSE)</f>
        <v>0</v>
      </c>
      <c r="O389" s="19">
        <f>VLOOKUP($D389,'Team - Wins CALC'!$C$22:$U$53,O$1+2,FALSE)</f>
        <v>0</v>
      </c>
      <c r="P389" s="19">
        <f>VLOOKUP($D389,'Team - Wins CALC'!$C$22:$U$53,P$1+2,FALSE)</f>
        <v>0</v>
      </c>
      <c r="Q389" s="19">
        <f>VLOOKUP($D389,'Team - Wins CALC'!$C$22:$U$53,Q$1+2,FALSE)</f>
        <v>0</v>
      </c>
      <c r="R389" s="19">
        <f>VLOOKUP($D389,'Team - Wins CALC'!$C$22:$U$53,R$1+2,FALSE)</f>
        <v>0</v>
      </c>
      <c r="S389" s="19">
        <f>VLOOKUP($D389,'Team - Wins CALC'!$C$22:$U$53,S$1+2,FALSE)</f>
        <v>0</v>
      </c>
      <c r="T389" s="19">
        <f>VLOOKUP($D389,'Team - Wins CALC'!$C$22:$U$53,T$1+2,FALSE)</f>
        <v>0</v>
      </c>
      <c r="U389" s="19">
        <f>VLOOKUP($D389,'Team - Wins CALC'!$C$22:$U$53,U$1+2,FALSE)</f>
        <v>0</v>
      </c>
      <c r="V389" s="22">
        <f t="shared" si="97"/>
        <v>1</v>
      </c>
    </row>
    <row r="390" spans="3:22" ht="12.75">
      <c r="C390" s="9" t="s">
        <v>6</v>
      </c>
      <c r="D390" s="3" t="str">
        <f>VLOOKUP(C385,'Entries - DATA'!$A$4:$S$43,15)</f>
        <v>New England PATRIOTS</v>
      </c>
      <c r="E390" s="19">
        <f>VLOOKUP($D390,'Team - Wins CALC'!$C$22:$U$53,E$1+2,FALSE)</f>
        <v>1</v>
      </c>
      <c r="F390" s="19">
        <f>VLOOKUP($D390,'Team - Wins CALC'!$C$22:$U$53,F$1+2,FALSE)</f>
        <v>1</v>
      </c>
      <c r="G390" s="19">
        <f>VLOOKUP($D390,'Team - Wins CALC'!$C$22:$U$53,G$1+2,FALSE)</f>
        <v>0</v>
      </c>
      <c r="H390" s="19">
        <f>VLOOKUP($D390,'Team - Wins CALC'!$C$22:$U$53,H$1+2,FALSE)</f>
        <v>0</v>
      </c>
      <c r="I390" s="19">
        <f>VLOOKUP($D390,'Team - Wins CALC'!$C$22:$U$53,I$1+2,FALSE)</f>
        <v>0</v>
      </c>
      <c r="J390" s="19">
        <f>VLOOKUP($D390,'Team - Wins CALC'!$C$22:$U$53,J$1+2,FALSE)</f>
        <v>0</v>
      </c>
      <c r="K390" s="19">
        <f>VLOOKUP($D390,'Team - Wins CALC'!$C$22:$U$53,K$1+2,FALSE)</f>
        <v>0</v>
      </c>
      <c r="L390" s="19">
        <f>VLOOKUP($D390,'Team - Wins CALC'!$C$22:$U$53,L$1+2,FALSE)</f>
        <v>0</v>
      </c>
      <c r="M390" s="19">
        <f>VLOOKUP($D390,'Team - Wins CALC'!$C$22:$U$53,M$1+2,FALSE)</f>
        <v>0</v>
      </c>
      <c r="N390" s="19">
        <f>VLOOKUP($D390,'Team - Wins CALC'!$C$22:$U$53,N$1+2,FALSE)</f>
        <v>0</v>
      </c>
      <c r="O390" s="19">
        <f>VLOOKUP($D390,'Team - Wins CALC'!$C$22:$U$53,O$1+2,FALSE)</f>
        <v>0</v>
      </c>
      <c r="P390" s="19">
        <f>VLOOKUP($D390,'Team - Wins CALC'!$C$22:$U$53,P$1+2,FALSE)</f>
        <v>0</v>
      </c>
      <c r="Q390" s="19">
        <f>VLOOKUP($D390,'Team - Wins CALC'!$C$22:$U$53,Q$1+2,FALSE)</f>
        <v>0</v>
      </c>
      <c r="R390" s="19">
        <f>VLOOKUP($D390,'Team - Wins CALC'!$C$22:$U$53,R$1+2,FALSE)</f>
        <v>0</v>
      </c>
      <c r="S390" s="19">
        <f>VLOOKUP($D390,'Team - Wins CALC'!$C$22:$U$53,S$1+2,FALSE)</f>
        <v>0</v>
      </c>
      <c r="T390" s="19">
        <f>VLOOKUP($D390,'Team - Wins CALC'!$C$22:$U$53,T$1+2,FALSE)</f>
        <v>0</v>
      </c>
      <c r="U390" s="19">
        <f>VLOOKUP($D390,'Team - Wins CALC'!$C$22:$U$53,U$1+2,FALSE)</f>
        <v>0</v>
      </c>
      <c r="V390" s="22">
        <f t="shared" si="97"/>
        <v>2</v>
      </c>
    </row>
    <row r="391" spans="3:22" ht="12.75">
      <c r="C391" s="10"/>
      <c r="D391" s="3" t="str">
        <f>VLOOKUP(C385,'Entries - DATA'!$A$4:$S$43,16)</f>
        <v>Indianapolis COLTS</v>
      </c>
      <c r="E391" s="19">
        <f>VLOOKUP($D391,'Team - Wins CALC'!$C$22:$U$53,E$1+2,FALSE)</f>
        <v>0</v>
      </c>
      <c r="F391" s="19">
        <f>VLOOKUP($D391,'Team - Wins CALC'!$C$22:$U$53,F$1+2,FALSE)</f>
        <v>1</v>
      </c>
      <c r="G391" s="19">
        <f>VLOOKUP($D391,'Team - Wins CALC'!$C$22:$U$53,G$1+2,FALSE)</f>
        <v>0</v>
      </c>
      <c r="H391" s="19">
        <f>VLOOKUP($D391,'Team - Wins CALC'!$C$22:$U$53,H$1+2,FALSE)</f>
        <v>0</v>
      </c>
      <c r="I391" s="19">
        <f>VLOOKUP($D391,'Team - Wins CALC'!$C$22:$U$53,I$1+2,FALSE)</f>
        <v>0</v>
      </c>
      <c r="J391" s="19">
        <f>VLOOKUP($D391,'Team - Wins CALC'!$C$22:$U$53,J$1+2,FALSE)</f>
        <v>0</v>
      </c>
      <c r="K391" s="19">
        <f>VLOOKUP($D391,'Team - Wins CALC'!$C$22:$U$53,K$1+2,FALSE)</f>
        <v>0</v>
      </c>
      <c r="L391" s="19">
        <f>VLOOKUP($D391,'Team - Wins CALC'!$C$22:$U$53,L$1+2,FALSE)</f>
        <v>0</v>
      </c>
      <c r="M391" s="19">
        <f>VLOOKUP($D391,'Team - Wins CALC'!$C$22:$U$53,M$1+2,FALSE)</f>
        <v>0</v>
      </c>
      <c r="N391" s="19">
        <f>VLOOKUP($D391,'Team - Wins CALC'!$C$22:$U$53,N$1+2,FALSE)</f>
        <v>0</v>
      </c>
      <c r="O391" s="19">
        <f>VLOOKUP($D391,'Team - Wins CALC'!$C$22:$U$53,O$1+2,FALSE)</f>
        <v>0</v>
      </c>
      <c r="P391" s="19">
        <f>VLOOKUP($D391,'Team - Wins CALC'!$C$22:$U$53,P$1+2,FALSE)</f>
        <v>0</v>
      </c>
      <c r="Q391" s="19">
        <f>VLOOKUP($D391,'Team - Wins CALC'!$C$22:$U$53,Q$1+2,FALSE)</f>
        <v>0</v>
      </c>
      <c r="R391" s="19">
        <f>VLOOKUP($D391,'Team - Wins CALC'!$C$22:$U$53,R$1+2,FALSE)</f>
        <v>0</v>
      </c>
      <c r="S391" s="19">
        <f>VLOOKUP($D391,'Team - Wins CALC'!$C$22:$U$53,S$1+2,FALSE)</f>
        <v>0</v>
      </c>
      <c r="T391" s="19">
        <f>VLOOKUP($D391,'Team - Wins CALC'!$C$22:$U$53,T$1+2,FALSE)</f>
        <v>0</v>
      </c>
      <c r="U391" s="19">
        <f>VLOOKUP($D391,'Team - Wins CALC'!$C$22:$U$53,U$1+2,FALSE)</f>
        <v>0</v>
      </c>
      <c r="V391" s="22">
        <f t="shared" si="97"/>
        <v>1</v>
      </c>
    </row>
    <row r="392" spans="3:22" ht="12.75">
      <c r="C392" s="10"/>
      <c r="D392" s="3" t="str">
        <f>VLOOKUP(C385,'Entries - DATA'!$A$4:$S$43,17)</f>
        <v>Jacksonville JAGUARS</v>
      </c>
      <c r="E392" s="19">
        <f>VLOOKUP($D392,'Team - Wins CALC'!$C$22:$U$53,E$1+2,FALSE)</f>
        <v>0</v>
      </c>
      <c r="F392" s="19">
        <f>VLOOKUP($D392,'Team - Wins CALC'!$C$22:$U$53,F$1+2,FALSE)</f>
        <v>0</v>
      </c>
      <c r="G392" s="19">
        <f>VLOOKUP($D392,'Team - Wins CALC'!$C$22:$U$53,G$1+2,FALSE)</f>
        <v>0</v>
      </c>
      <c r="H392" s="19">
        <f>VLOOKUP($D392,'Team - Wins CALC'!$C$22:$U$53,H$1+2,FALSE)</f>
        <v>0</v>
      </c>
      <c r="I392" s="19">
        <f>VLOOKUP($D392,'Team - Wins CALC'!$C$22:$U$53,I$1+2,FALSE)</f>
        <v>0</v>
      </c>
      <c r="J392" s="19">
        <f>VLOOKUP($D392,'Team - Wins CALC'!$C$22:$U$53,J$1+2,FALSE)</f>
        <v>0</v>
      </c>
      <c r="K392" s="19">
        <f>VLOOKUP($D392,'Team - Wins CALC'!$C$22:$U$53,K$1+2,FALSE)</f>
        <v>0</v>
      </c>
      <c r="L392" s="19">
        <f>VLOOKUP($D392,'Team - Wins CALC'!$C$22:$U$53,L$1+2,FALSE)</f>
        <v>0</v>
      </c>
      <c r="M392" s="19">
        <f>VLOOKUP($D392,'Team - Wins CALC'!$C$22:$U$53,M$1+2,FALSE)</f>
        <v>0</v>
      </c>
      <c r="N392" s="19">
        <f>VLOOKUP($D392,'Team - Wins CALC'!$C$22:$U$53,N$1+2,FALSE)</f>
        <v>0</v>
      </c>
      <c r="O392" s="19">
        <f>VLOOKUP($D392,'Team - Wins CALC'!$C$22:$U$53,O$1+2,FALSE)</f>
        <v>0</v>
      </c>
      <c r="P392" s="19">
        <f>VLOOKUP($D392,'Team - Wins CALC'!$C$22:$U$53,P$1+2,FALSE)</f>
        <v>0</v>
      </c>
      <c r="Q392" s="19">
        <f>VLOOKUP($D392,'Team - Wins CALC'!$C$22:$U$53,Q$1+2,FALSE)</f>
        <v>0</v>
      </c>
      <c r="R392" s="19">
        <f>VLOOKUP($D392,'Team - Wins CALC'!$C$22:$U$53,R$1+2,FALSE)</f>
        <v>0</v>
      </c>
      <c r="S392" s="19">
        <f>VLOOKUP($D392,'Team - Wins CALC'!$C$22:$U$53,S$1+2,FALSE)</f>
        <v>0</v>
      </c>
      <c r="T392" s="19">
        <f>VLOOKUP($D392,'Team - Wins CALC'!$C$22:$U$53,T$1+2,FALSE)</f>
        <v>0</v>
      </c>
      <c r="U392" s="19">
        <f>VLOOKUP($D392,'Team - Wins CALC'!$C$22:$U$53,U$1+2,FALSE)</f>
        <v>0</v>
      </c>
      <c r="V392" s="22">
        <f t="shared" si="97"/>
        <v>0</v>
      </c>
    </row>
    <row r="393" spans="3:22" ht="13.5" thickBot="1">
      <c r="C393" s="11"/>
      <c r="D393" s="3" t="str">
        <f>VLOOKUP(C385,'Entries - DATA'!$A$4:$S$43,18)</f>
        <v>Pittsburgh STEELERS</v>
      </c>
      <c r="E393" s="19">
        <f>VLOOKUP($D393,'Team - Wins CALC'!$C$22:$U$53,E$1+2,FALSE)</f>
        <v>1</v>
      </c>
      <c r="F393" s="19">
        <f>VLOOKUP($D393,'Team - Wins CALC'!$C$22:$U$53,F$1+2,FALSE)</f>
        <v>1</v>
      </c>
      <c r="G393" s="19">
        <f>VLOOKUP($D393,'Team - Wins CALC'!$C$22:$U$53,G$1+2,FALSE)</f>
        <v>0</v>
      </c>
      <c r="H393" s="19">
        <f>VLOOKUP($D393,'Team - Wins CALC'!$C$22:$U$53,H$1+2,FALSE)</f>
        <v>0</v>
      </c>
      <c r="I393" s="19">
        <f>VLOOKUP($D393,'Team - Wins CALC'!$C$22:$U$53,I$1+2,FALSE)</f>
        <v>0</v>
      </c>
      <c r="J393" s="19">
        <f>VLOOKUP($D393,'Team - Wins CALC'!$C$22:$U$53,J$1+2,FALSE)</f>
        <v>0</v>
      </c>
      <c r="K393" s="19">
        <f>VLOOKUP($D393,'Team - Wins CALC'!$C$22:$U$53,K$1+2,FALSE)</f>
        <v>0</v>
      </c>
      <c r="L393" s="19">
        <f>VLOOKUP($D393,'Team - Wins CALC'!$C$22:$U$53,L$1+2,FALSE)</f>
        <v>0</v>
      </c>
      <c r="M393" s="19">
        <f>VLOOKUP($D393,'Team - Wins CALC'!$C$22:$U$53,M$1+2,FALSE)</f>
        <v>0</v>
      </c>
      <c r="N393" s="19">
        <f>VLOOKUP($D393,'Team - Wins CALC'!$C$22:$U$53,N$1+2,FALSE)</f>
        <v>0</v>
      </c>
      <c r="O393" s="19">
        <f>VLOOKUP($D393,'Team - Wins CALC'!$C$22:$U$53,O$1+2,FALSE)</f>
        <v>0</v>
      </c>
      <c r="P393" s="19">
        <f>VLOOKUP($D393,'Team - Wins CALC'!$C$22:$U$53,P$1+2,FALSE)</f>
        <v>0</v>
      </c>
      <c r="Q393" s="19">
        <f>VLOOKUP($D393,'Team - Wins CALC'!$C$22:$U$53,Q$1+2,FALSE)</f>
        <v>0</v>
      </c>
      <c r="R393" s="19">
        <f>VLOOKUP($D393,'Team - Wins CALC'!$C$22:$U$53,R$1+2,FALSE)</f>
        <v>0</v>
      </c>
      <c r="S393" s="19">
        <f>VLOOKUP($D393,'Team - Wins CALC'!$C$22:$U$53,S$1+2,FALSE)</f>
        <v>0</v>
      </c>
      <c r="T393" s="19">
        <f>VLOOKUP($D393,'Team - Wins CALC'!$C$22:$U$53,T$1+2,FALSE)</f>
        <v>0</v>
      </c>
      <c r="U393" s="19">
        <f>VLOOKUP($D393,'Team - Wins CALC'!$C$22:$U$53,U$1+2,FALSE)</f>
        <v>0</v>
      </c>
      <c r="V393" s="23">
        <f t="shared" si="97"/>
        <v>2</v>
      </c>
    </row>
    <row r="394" spans="3:41" ht="13.5" thickBot="1">
      <c r="C394" s="17"/>
      <c r="D394" s="18" t="s">
        <v>86</v>
      </c>
      <c r="E394" s="16">
        <f>SUM(E386:E393)</f>
        <v>5</v>
      </c>
      <c r="F394" s="13">
        <f aca="true" t="shared" si="98" ref="F394:U394">SUM(F386:F393)</f>
        <v>5</v>
      </c>
      <c r="G394" s="13">
        <f t="shared" si="98"/>
        <v>0</v>
      </c>
      <c r="H394" s="13">
        <f t="shared" si="98"/>
        <v>0</v>
      </c>
      <c r="I394" s="13">
        <f t="shared" si="98"/>
        <v>0</v>
      </c>
      <c r="J394" s="13">
        <f t="shared" si="98"/>
        <v>0</v>
      </c>
      <c r="K394" s="13">
        <f t="shared" si="98"/>
        <v>0</v>
      </c>
      <c r="L394" s="13">
        <f t="shared" si="98"/>
        <v>0</v>
      </c>
      <c r="M394" s="13">
        <f t="shared" si="98"/>
        <v>0</v>
      </c>
      <c r="N394" s="13">
        <f t="shared" si="98"/>
        <v>0</v>
      </c>
      <c r="O394" s="13">
        <f t="shared" si="98"/>
        <v>0</v>
      </c>
      <c r="P394" s="13">
        <f t="shared" si="98"/>
        <v>0</v>
      </c>
      <c r="Q394" s="13">
        <f t="shared" si="98"/>
        <v>0</v>
      </c>
      <c r="R394" s="13">
        <f t="shared" si="98"/>
        <v>0</v>
      </c>
      <c r="S394" s="13">
        <f t="shared" si="98"/>
        <v>0</v>
      </c>
      <c r="T394" s="13">
        <f t="shared" si="98"/>
        <v>0</v>
      </c>
      <c r="U394" s="14">
        <f t="shared" si="98"/>
        <v>0</v>
      </c>
      <c r="V394" s="24">
        <f t="shared" si="97"/>
        <v>10</v>
      </c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3:41" s="20" customFormat="1" ht="22.5" customHeight="1">
      <c r="C395" s="34" t="s">
        <v>87</v>
      </c>
      <c r="D395" s="31" t="str">
        <f>VLOOKUP(C385,'Entries - DATA'!$A$4:$S$43,19)</f>
        <v>San Diego CHARGERS</v>
      </c>
      <c r="E395" s="35">
        <f>VLOOKUP($D395,'Team - Wins CALC'!$C$22:$U$53,E$1+2,FALSE)</f>
        <v>0</v>
      </c>
      <c r="F395" s="35">
        <f>VLOOKUP($D395,'Team - Wins CALC'!$C$22:$U$53,F$1+2,FALSE)</f>
        <v>0</v>
      </c>
      <c r="G395" s="35">
        <f>VLOOKUP($D395,'Team - Wins CALC'!$C$22:$U$53,G$1+2,FALSE)</f>
        <v>0</v>
      </c>
      <c r="H395" s="35">
        <f>VLOOKUP($D395,'Team - Wins CALC'!$C$22:$U$53,H$1+2,FALSE)</f>
        <v>0</v>
      </c>
      <c r="I395" s="35">
        <f>VLOOKUP($D395,'Team - Wins CALC'!$C$22:$U$53,I$1+2,FALSE)</f>
        <v>0</v>
      </c>
      <c r="J395" s="35">
        <f>VLOOKUP($D395,'Team - Wins CALC'!$C$22:$U$53,J$1+2,FALSE)</f>
        <v>0</v>
      </c>
      <c r="K395" s="35">
        <f>VLOOKUP($D395,'Team - Wins CALC'!$C$22:$U$53,K$1+2,FALSE)</f>
        <v>0</v>
      </c>
      <c r="L395" s="35">
        <f>VLOOKUP($D395,'Team - Wins CALC'!$C$22:$U$53,L$1+2,FALSE)</f>
        <v>0</v>
      </c>
      <c r="M395" s="35">
        <f>VLOOKUP($D395,'Team - Wins CALC'!$C$22:$U$53,M$1+2,FALSE)</f>
        <v>0</v>
      </c>
      <c r="N395" s="35">
        <f>VLOOKUP($D395,'Team - Wins CALC'!$C$22:$U$53,N$1+2,FALSE)</f>
        <v>0</v>
      </c>
      <c r="O395" s="35">
        <f>VLOOKUP($D395,'Team - Wins CALC'!$C$22:$U$53,O$1+2,FALSE)</f>
        <v>0</v>
      </c>
      <c r="P395" s="35">
        <f>VLOOKUP($D395,'Team - Wins CALC'!$C$22:$U$53,P$1+2,FALSE)</f>
        <v>0</v>
      </c>
      <c r="Q395" s="35">
        <f>VLOOKUP($D395,'Team - Wins CALC'!$C$22:$U$53,Q$1+2,FALSE)</f>
        <v>0</v>
      </c>
      <c r="R395" s="35">
        <f>VLOOKUP($D395,'Team - Wins CALC'!$C$22:$U$53,R$1+2,FALSE)</f>
        <v>0</v>
      </c>
      <c r="S395" s="35">
        <f>VLOOKUP($D395,'Team - Wins CALC'!$C$22:$U$53,S$1+2,FALSE)</f>
        <v>0</v>
      </c>
      <c r="T395" s="35">
        <f>VLOOKUP($D395,'Team - Wins CALC'!$C$22:$U$53,T$1+2,FALSE)</f>
        <v>0</v>
      </c>
      <c r="U395" s="35">
        <f>VLOOKUP($D395,'Team - Wins CALC'!$C$22:$U$53,U$1+2,FALSE)</f>
        <v>0</v>
      </c>
      <c r="V395" s="25">
        <f>SUM(E395:U395)</f>
        <v>0</v>
      </c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24:41" ht="12.75">
      <c r="X396" s="1">
        <v>1</v>
      </c>
      <c r="Y396" s="1">
        <v>2</v>
      </c>
      <c r="Z396" s="1">
        <v>3</v>
      </c>
      <c r="AA396" s="1">
        <v>4</v>
      </c>
      <c r="AB396" s="1">
        <v>5</v>
      </c>
      <c r="AC396" s="1">
        <v>6</v>
      </c>
      <c r="AD396" s="1">
        <v>7</v>
      </c>
      <c r="AE396" s="1">
        <v>8</v>
      </c>
      <c r="AF396" s="1">
        <v>9</v>
      </c>
      <c r="AG396" s="1">
        <v>10</v>
      </c>
      <c r="AH396" s="1">
        <v>11</v>
      </c>
      <c r="AI396" s="1">
        <v>12</v>
      </c>
      <c r="AJ396" s="1">
        <v>13</v>
      </c>
      <c r="AK396" s="1">
        <v>14</v>
      </c>
      <c r="AL396" s="1">
        <v>15</v>
      </c>
      <c r="AM396" s="1">
        <v>16</v>
      </c>
      <c r="AN396" s="1">
        <v>17</v>
      </c>
      <c r="AO396" s="15" t="s">
        <v>92</v>
      </c>
    </row>
    <row r="397" spans="3:41" ht="13.5" thickBot="1">
      <c r="C397" t="str">
        <f ca="1">INDIRECT("'Entries - DATA'!"&amp;"A"&amp;A398+3)</f>
        <v>Tosh</v>
      </c>
      <c r="E397" s="1">
        <v>1</v>
      </c>
      <c r="F397" s="1">
        <v>2</v>
      </c>
      <c r="G397" s="1">
        <v>3</v>
      </c>
      <c r="H397" s="1">
        <v>4</v>
      </c>
      <c r="I397" s="1">
        <v>5</v>
      </c>
      <c r="J397" s="1">
        <v>6</v>
      </c>
      <c r="K397" s="1">
        <v>7</v>
      </c>
      <c r="L397" s="1">
        <v>8</v>
      </c>
      <c r="M397" s="1">
        <v>9</v>
      </c>
      <c r="N397" s="1">
        <v>10</v>
      </c>
      <c r="O397" s="1">
        <v>11</v>
      </c>
      <c r="P397" s="1">
        <v>12</v>
      </c>
      <c r="Q397" s="1">
        <v>13</v>
      </c>
      <c r="R397" s="1">
        <v>14</v>
      </c>
      <c r="S397" s="1">
        <v>15</v>
      </c>
      <c r="T397" s="1">
        <v>16</v>
      </c>
      <c r="U397" s="1">
        <v>17</v>
      </c>
      <c r="V397" s="20" t="s">
        <v>88</v>
      </c>
      <c r="X397">
        <f aca="true" t="shared" si="99" ref="X397:AN397">+E406</f>
        <v>4</v>
      </c>
      <c r="Y397">
        <f t="shared" si="99"/>
        <v>4</v>
      </c>
      <c r="Z397">
        <f t="shared" si="99"/>
        <v>0</v>
      </c>
      <c r="AA397">
        <f t="shared" si="99"/>
        <v>0</v>
      </c>
      <c r="AB397">
        <f t="shared" si="99"/>
        <v>0</v>
      </c>
      <c r="AC397">
        <f t="shared" si="99"/>
        <v>0</v>
      </c>
      <c r="AD397">
        <f t="shared" si="99"/>
        <v>0</v>
      </c>
      <c r="AE397">
        <f t="shared" si="99"/>
        <v>0</v>
      </c>
      <c r="AF397">
        <f t="shared" si="99"/>
        <v>0</v>
      </c>
      <c r="AG397">
        <f t="shared" si="99"/>
        <v>0</v>
      </c>
      <c r="AH397">
        <f t="shared" si="99"/>
        <v>0</v>
      </c>
      <c r="AI397">
        <f t="shared" si="99"/>
        <v>0</v>
      </c>
      <c r="AJ397">
        <f t="shared" si="99"/>
        <v>0</v>
      </c>
      <c r="AK397">
        <f t="shared" si="99"/>
        <v>0</v>
      </c>
      <c r="AL397">
        <f t="shared" si="99"/>
        <v>0</v>
      </c>
      <c r="AM397">
        <f t="shared" si="99"/>
        <v>0</v>
      </c>
      <c r="AN397">
        <f t="shared" si="99"/>
        <v>0</v>
      </c>
      <c r="AO397">
        <f>+V407</f>
        <v>2</v>
      </c>
    </row>
    <row r="398" spans="1:22" ht="12.75">
      <c r="A398">
        <f>+SUM(A385:A397)+1</f>
        <v>34</v>
      </c>
      <c r="C398" s="9" t="s">
        <v>4</v>
      </c>
      <c r="D398" s="3" t="str">
        <f>VLOOKUP(C397,'Entries - DATA'!$A$4:$S$43,11)</f>
        <v>Seattle SEAHAWKS</v>
      </c>
      <c r="E398" s="19">
        <f>VLOOKUP($D398,'Team - Wins CALC'!$C$22:$U$53,E$1+2,FALSE)</f>
        <v>0</v>
      </c>
      <c r="F398" s="19">
        <f>VLOOKUP($D398,'Team - Wins CALC'!$C$22:$U$53,F$1+2,FALSE)</f>
        <v>0</v>
      </c>
      <c r="G398" s="19">
        <f>VLOOKUP($D398,'Team - Wins CALC'!$C$22:$U$53,G$1+2,FALSE)</f>
        <v>0</v>
      </c>
      <c r="H398" s="19">
        <f>VLOOKUP($D398,'Team - Wins CALC'!$C$22:$U$53,H$1+2,FALSE)</f>
        <v>0</v>
      </c>
      <c r="I398" s="19">
        <f>VLOOKUP($D398,'Team - Wins CALC'!$C$22:$U$53,I$1+2,FALSE)</f>
        <v>0</v>
      </c>
      <c r="J398" s="19">
        <f>VLOOKUP($D398,'Team - Wins CALC'!$C$22:$U$53,J$1+2,FALSE)</f>
        <v>0</v>
      </c>
      <c r="K398" s="19">
        <f>VLOOKUP($D398,'Team - Wins CALC'!$C$22:$U$53,K$1+2,FALSE)</f>
        <v>0</v>
      </c>
      <c r="L398" s="19">
        <f>VLOOKUP($D398,'Team - Wins CALC'!$C$22:$U$53,L$1+2,FALSE)</f>
        <v>0</v>
      </c>
      <c r="M398" s="19">
        <f>VLOOKUP($D398,'Team - Wins CALC'!$C$22:$U$53,M$1+2,FALSE)</f>
        <v>0</v>
      </c>
      <c r="N398" s="19">
        <f>VLOOKUP($D398,'Team - Wins CALC'!$C$22:$U$53,N$1+2,FALSE)</f>
        <v>0</v>
      </c>
      <c r="O398" s="19">
        <f>VLOOKUP($D398,'Team - Wins CALC'!$C$22:$U$53,O$1+2,FALSE)</f>
        <v>0</v>
      </c>
      <c r="P398" s="19">
        <f>VLOOKUP($D398,'Team - Wins CALC'!$C$22:$U$53,P$1+2,FALSE)</f>
        <v>0</v>
      </c>
      <c r="Q398" s="19">
        <f>VLOOKUP($D398,'Team - Wins CALC'!$C$22:$U$53,Q$1+2,FALSE)</f>
        <v>0</v>
      </c>
      <c r="R398" s="19">
        <f>VLOOKUP($D398,'Team - Wins CALC'!$C$22:$U$53,R$1+2,FALSE)</f>
        <v>0</v>
      </c>
      <c r="S398" s="19">
        <f>VLOOKUP($D398,'Team - Wins CALC'!$C$22:$U$53,S$1+2,FALSE)</f>
        <v>0</v>
      </c>
      <c r="T398" s="19">
        <f>VLOOKUP($D398,'Team - Wins CALC'!$C$22:$U$53,T$1+2,FALSE)</f>
        <v>0</v>
      </c>
      <c r="U398" s="19">
        <f>VLOOKUP($D398,'Team - Wins CALC'!$C$22:$U$53,U$1+2,FALSE)</f>
        <v>0</v>
      </c>
      <c r="V398" s="21">
        <f>SUM(E398:U398)</f>
        <v>0</v>
      </c>
    </row>
    <row r="399" spans="3:22" ht="12.75">
      <c r="C399" s="10"/>
      <c r="D399" s="3" t="str">
        <f>VLOOKUP(C397,'Entries - DATA'!$A$4:$S$43,12)</f>
        <v>Dallas COWBOYS</v>
      </c>
      <c r="E399" s="19">
        <f>VLOOKUP($D399,'Team - Wins CALC'!$C$22:$U$53,E$1+2,FALSE)</f>
        <v>1</v>
      </c>
      <c r="F399" s="19">
        <f>VLOOKUP($D399,'Team - Wins CALC'!$C$22:$U$53,F$1+2,FALSE)</f>
        <v>1</v>
      </c>
      <c r="G399" s="19">
        <f>VLOOKUP($D399,'Team - Wins CALC'!$C$22:$U$53,G$1+2,FALSE)</f>
        <v>0</v>
      </c>
      <c r="H399" s="19">
        <f>VLOOKUP($D399,'Team - Wins CALC'!$C$22:$U$53,H$1+2,FALSE)</f>
        <v>0</v>
      </c>
      <c r="I399" s="19">
        <f>VLOOKUP($D399,'Team - Wins CALC'!$C$22:$U$53,I$1+2,FALSE)</f>
        <v>0</v>
      </c>
      <c r="J399" s="19">
        <f>VLOOKUP($D399,'Team - Wins CALC'!$C$22:$U$53,J$1+2,FALSE)</f>
        <v>0</v>
      </c>
      <c r="K399" s="19">
        <f>VLOOKUP($D399,'Team - Wins CALC'!$C$22:$U$53,K$1+2,FALSE)</f>
        <v>0</v>
      </c>
      <c r="L399" s="19">
        <f>VLOOKUP($D399,'Team - Wins CALC'!$C$22:$U$53,L$1+2,FALSE)</f>
        <v>0</v>
      </c>
      <c r="M399" s="19">
        <f>VLOOKUP($D399,'Team - Wins CALC'!$C$22:$U$53,M$1+2,FALSE)</f>
        <v>0</v>
      </c>
      <c r="N399" s="19">
        <f>VLOOKUP($D399,'Team - Wins CALC'!$C$22:$U$53,N$1+2,FALSE)</f>
        <v>0</v>
      </c>
      <c r="O399" s="19">
        <f>VLOOKUP($D399,'Team - Wins CALC'!$C$22:$U$53,O$1+2,FALSE)</f>
        <v>0</v>
      </c>
      <c r="P399" s="19">
        <f>VLOOKUP($D399,'Team - Wins CALC'!$C$22:$U$53,P$1+2,FALSE)</f>
        <v>0</v>
      </c>
      <c r="Q399" s="19">
        <f>VLOOKUP($D399,'Team - Wins CALC'!$C$22:$U$53,Q$1+2,FALSE)</f>
        <v>0</v>
      </c>
      <c r="R399" s="19">
        <f>VLOOKUP($D399,'Team - Wins CALC'!$C$22:$U$53,R$1+2,FALSE)</f>
        <v>0</v>
      </c>
      <c r="S399" s="19">
        <f>VLOOKUP($D399,'Team - Wins CALC'!$C$22:$U$53,S$1+2,FALSE)</f>
        <v>0</v>
      </c>
      <c r="T399" s="19">
        <f>VLOOKUP($D399,'Team - Wins CALC'!$C$22:$U$53,T$1+2,FALSE)</f>
        <v>0</v>
      </c>
      <c r="U399" s="19">
        <f>VLOOKUP($D399,'Team - Wins CALC'!$C$22:$U$53,U$1+2,FALSE)</f>
        <v>0</v>
      </c>
      <c r="V399" s="22">
        <f aca="true" t="shared" si="100" ref="V399:V406">SUM(E399:U399)</f>
        <v>2</v>
      </c>
    </row>
    <row r="400" spans="1:22" ht="12.75">
      <c r="A400" s="15"/>
      <c r="C400" s="10"/>
      <c r="D400" s="3" t="str">
        <f>VLOOKUP(C397,'Entries - DATA'!$A$4:$S$43,13)</f>
        <v>Minnesota VIKINGS</v>
      </c>
      <c r="E400" s="19">
        <f>VLOOKUP($D400,'Team - Wins CALC'!$C$22:$U$53,E$1+2,FALSE)</f>
        <v>0</v>
      </c>
      <c r="F400" s="19">
        <f>VLOOKUP($D400,'Team - Wins CALC'!$C$22:$U$53,F$1+2,FALSE)</f>
        <v>0</v>
      </c>
      <c r="G400" s="19">
        <f>VLOOKUP($D400,'Team - Wins CALC'!$C$22:$U$53,G$1+2,FALSE)</f>
        <v>0</v>
      </c>
      <c r="H400" s="19">
        <f>VLOOKUP($D400,'Team - Wins CALC'!$C$22:$U$53,H$1+2,FALSE)</f>
        <v>0</v>
      </c>
      <c r="I400" s="19">
        <f>VLOOKUP($D400,'Team - Wins CALC'!$C$22:$U$53,I$1+2,FALSE)</f>
        <v>0</v>
      </c>
      <c r="J400" s="19">
        <f>VLOOKUP($D400,'Team - Wins CALC'!$C$22:$U$53,J$1+2,FALSE)</f>
        <v>0</v>
      </c>
      <c r="K400" s="19">
        <f>VLOOKUP($D400,'Team - Wins CALC'!$C$22:$U$53,K$1+2,FALSE)</f>
        <v>0</v>
      </c>
      <c r="L400" s="19">
        <f>VLOOKUP($D400,'Team - Wins CALC'!$C$22:$U$53,L$1+2,FALSE)</f>
        <v>0</v>
      </c>
      <c r="M400" s="19">
        <f>VLOOKUP($D400,'Team - Wins CALC'!$C$22:$U$53,M$1+2,FALSE)</f>
        <v>0</v>
      </c>
      <c r="N400" s="19">
        <f>VLOOKUP($D400,'Team - Wins CALC'!$C$22:$U$53,N$1+2,FALSE)</f>
        <v>0</v>
      </c>
      <c r="O400" s="19">
        <f>VLOOKUP($D400,'Team - Wins CALC'!$C$22:$U$53,O$1+2,FALSE)</f>
        <v>0</v>
      </c>
      <c r="P400" s="19">
        <f>VLOOKUP($D400,'Team - Wins CALC'!$C$22:$U$53,P$1+2,FALSE)</f>
        <v>0</v>
      </c>
      <c r="Q400" s="19">
        <f>VLOOKUP($D400,'Team - Wins CALC'!$C$22:$U$53,Q$1+2,FALSE)</f>
        <v>0</v>
      </c>
      <c r="R400" s="19">
        <f>VLOOKUP($D400,'Team - Wins CALC'!$C$22:$U$53,R$1+2,FALSE)</f>
        <v>0</v>
      </c>
      <c r="S400" s="19">
        <f>VLOOKUP($D400,'Team - Wins CALC'!$C$22:$U$53,S$1+2,FALSE)</f>
        <v>0</v>
      </c>
      <c r="T400" s="19">
        <f>VLOOKUP($D400,'Team - Wins CALC'!$C$22:$U$53,T$1+2,FALSE)</f>
        <v>0</v>
      </c>
      <c r="U400" s="19">
        <f>VLOOKUP($D400,'Team - Wins CALC'!$C$22:$U$53,U$1+2,FALSE)</f>
        <v>0</v>
      </c>
      <c r="V400" s="22">
        <f t="shared" si="100"/>
        <v>0</v>
      </c>
    </row>
    <row r="401" spans="3:22" ht="12.75">
      <c r="C401" s="11"/>
      <c r="D401" s="3" t="str">
        <f>VLOOKUP(C397,'Entries - DATA'!$A$4:$S$43,14)</f>
        <v>New Orleans SAINTS</v>
      </c>
      <c r="E401" s="19">
        <f>VLOOKUP($D401,'Team - Wins CALC'!$C$22:$U$53,E$1+2,FALSE)</f>
        <v>1</v>
      </c>
      <c r="F401" s="19">
        <f>VLOOKUP($D401,'Team - Wins CALC'!$C$22:$U$53,F$1+2,FALSE)</f>
        <v>0</v>
      </c>
      <c r="G401" s="19">
        <f>VLOOKUP($D401,'Team - Wins CALC'!$C$22:$U$53,G$1+2,FALSE)</f>
        <v>0</v>
      </c>
      <c r="H401" s="19">
        <f>VLOOKUP($D401,'Team - Wins CALC'!$C$22:$U$53,H$1+2,FALSE)</f>
        <v>0</v>
      </c>
      <c r="I401" s="19">
        <f>VLOOKUP($D401,'Team - Wins CALC'!$C$22:$U$53,I$1+2,FALSE)</f>
        <v>0</v>
      </c>
      <c r="J401" s="19">
        <f>VLOOKUP($D401,'Team - Wins CALC'!$C$22:$U$53,J$1+2,FALSE)</f>
        <v>0</v>
      </c>
      <c r="K401" s="19">
        <f>VLOOKUP($D401,'Team - Wins CALC'!$C$22:$U$53,K$1+2,FALSE)</f>
        <v>0</v>
      </c>
      <c r="L401" s="19">
        <f>VLOOKUP($D401,'Team - Wins CALC'!$C$22:$U$53,L$1+2,FALSE)</f>
        <v>0</v>
      </c>
      <c r="M401" s="19">
        <f>VLOOKUP($D401,'Team - Wins CALC'!$C$22:$U$53,M$1+2,FALSE)</f>
        <v>0</v>
      </c>
      <c r="N401" s="19">
        <f>VLOOKUP($D401,'Team - Wins CALC'!$C$22:$U$53,N$1+2,FALSE)</f>
        <v>0</v>
      </c>
      <c r="O401" s="19">
        <f>VLOOKUP($D401,'Team - Wins CALC'!$C$22:$U$53,O$1+2,FALSE)</f>
        <v>0</v>
      </c>
      <c r="P401" s="19">
        <f>VLOOKUP($D401,'Team - Wins CALC'!$C$22:$U$53,P$1+2,FALSE)</f>
        <v>0</v>
      </c>
      <c r="Q401" s="19">
        <f>VLOOKUP($D401,'Team - Wins CALC'!$C$22:$U$53,Q$1+2,FALSE)</f>
        <v>0</v>
      </c>
      <c r="R401" s="19">
        <f>VLOOKUP($D401,'Team - Wins CALC'!$C$22:$U$53,R$1+2,FALSE)</f>
        <v>0</v>
      </c>
      <c r="S401" s="19">
        <f>VLOOKUP($D401,'Team - Wins CALC'!$C$22:$U$53,S$1+2,FALSE)</f>
        <v>0</v>
      </c>
      <c r="T401" s="19">
        <f>VLOOKUP($D401,'Team - Wins CALC'!$C$22:$U$53,T$1+2,FALSE)</f>
        <v>0</v>
      </c>
      <c r="U401" s="19">
        <f>VLOOKUP($D401,'Team - Wins CALC'!$C$22:$U$53,U$1+2,FALSE)</f>
        <v>0</v>
      </c>
      <c r="V401" s="22">
        <f t="shared" si="100"/>
        <v>1</v>
      </c>
    </row>
    <row r="402" spans="3:22" ht="12.75">
      <c r="C402" s="9" t="s">
        <v>6</v>
      </c>
      <c r="D402" s="3" t="str">
        <f>VLOOKUP(C397,'Entries - DATA'!$A$4:$S$43,15)</f>
        <v>Oakland RAIDERS</v>
      </c>
      <c r="E402" s="19">
        <f>VLOOKUP($D402,'Team - Wins CALC'!$C$22:$U$53,E$1+2,FALSE)</f>
        <v>0</v>
      </c>
      <c r="F402" s="19">
        <f>VLOOKUP($D402,'Team - Wins CALC'!$C$22:$U$53,F$1+2,FALSE)</f>
        <v>1</v>
      </c>
      <c r="G402" s="19">
        <f>VLOOKUP($D402,'Team - Wins CALC'!$C$22:$U$53,G$1+2,FALSE)</f>
        <v>0</v>
      </c>
      <c r="H402" s="19">
        <f>VLOOKUP($D402,'Team - Wins CALC'!$C$22:$U$53,H$1+2,FALSE)</f>
        <v>0</v>
      </c>
      <c r="I402" s="19">
        <f>VLOOKUP($D402,'Team - Wins CALC'!$C$22:$U$53,I$1+2,FALSE)</f>
        <v>0</v>
      </c>
      <c r="J402" s="19">
        <f>VLOOKUP($D402,'Team - Wins CALC'!$C$22:$U$53,J$1+2,FALSE)</f>
        <v>0</v>
      </c>
      <c r="K402" s="19">
        <f>VLOOKUP($D402,'Team - Wins CALC'!$C$22:$U$53,K$1+2,FALSE)</f>
        <v>0</v>
      </c>
      <c r="L402" s="19">
        <f>VLOOKUP($D402,'Team - Wins CALC'!$C$22:$U$53,L$1+2,FALSE)</f>
        <v>0</v>
      </c>
      <c r="M402" s="19">
        <f>VLOOKUP($D402,'Team - Wins CALC'!$C$22:$U$53,M$1+2,FALSE)</f>
        <v>0</v>
      </c>
      <c r="N402" s="19">
        <f>VLOOKUP($D402,'Team - Wins CALC'!$C$22:$U$53,N$1+2,FALSE)</f>
        <v>0</v>
      </c>
      <c r="O402" s="19">
        <f>VLOOKUP($D402,'Team - Wins CALC'!$C$22:$U$53,O$1+2,FALSE)</f>
        <v>0</v>
      </c>
      <c r="P402" s="19">
        <f>VLOOKUP($D402,'Team - Wins CALC'!$C$22:$U$53,P$1+2,FALSE)</f>
        <v>0</v>
      </c>
      <c r="Q402" s="19">
        <f>VLOOKUP($D402,'Team - Wins CALC'!$C$22:$U$53,Q$1+2,FALSE)</f>
        <v>0</v>
      </c>
      <c r="R402" s="19">
        <f>VLOOKUP($D402,'Team - Wins CALC'!$C$22:$U$53,R$1+2,FALSE)</f>
        <v>0</v>
      </c>
      <c r="S402" s="19">
        <f>VLOOKUP($D402,'Team - Wins CALC'!$C$22:$U$53,S$1+2,FALSE)</f>
        <v>0</v>
      </c>
      <c r="T402" s="19">
        <f>VLOOKUP($D402,'Team - Wins CALC'!$C$22:$U$53,T$1+2,FALSE)</f>
        <v>0</v>
      </c>
      <c r="U402" s="19">
        <f>VLOOKUP($D402,'Team - Wins CALC'!$C$22:$U$53,U$1+2,FALSE)</f>
        <v>0</v>
      </c>
      <c r="V402" s="22">
        <f t="shared" si="100"/>
        <v>1</v>
      </c>
    </row>
    <row r="403" spans="3:22" ht="12.75">
      <c r="C403" s="10"/>
      <c r="D403" s="3" t="str">
        <f>VLOOKUP(C397,'Entries - DATA'!$A$4:$S$43,16)</f>
        <v>New England PATRIOTS</v>
      </c>
      <c r="E403" s="19">
        <f>VLOOKUP($D403,'Team - Wins CALC'!$C$22:$U$53,E$1+2,FALSE)</f>
        <v>1</v>
      </c>
      <c r="F403" s="19">
        <f>VLOOKUP($D403,'Team - Wins CALC'!$C$22:$U$53,F$1+2,FALSE)</f>
        <v>1</v>
      </c>
      <c r="G403" s="19">
        <f>VLOOKUP($D403,'Team - Wins CALC'!$C$22:$U$53,G$1+2,FALSE)</f>
        <v>0</v>
      </c>
      <c r="H403" s="19">
        <f>VLOOKUP($D403,'Team - Wins CALC'!$C$22:$U$53,H$1+2,FALSE)</f>
        <v>0</v>
      </c>
      <c r="I403" s="19">
        <f>VLOOKUP($D403,'Team - Wins CALC'!$C$22:$U$53,I$1+2,FALSE)</f>
        <v>0</v>
      </c>
      <c r="J403" s="19">
        <f>VLOOKUP($D403,'Team - Wins CALC'!$C$22:$U$53,J$1+2,FALSE)</f>
        <v>0</v>
      </c>
      <c r="K403" s="19">
        <f>VLOOKUP($D403,'Team - Wins CALC'!$C$22:$U$53,K$1+2,FALSE)</f>
        <v>0</v>
      </c>
      <c r="L403" s="19">
        <f>VLOOKUP($D403,'Team - Wins CALC'!$C$22:$U$53,L$1+2,FALSE)</f>
        <v>0</v>
      </c>
      <c r="M403" s="19">
        <f>VLOOKUP($D403,'Team - Wins CALC'!$C$22:$U$53,M$1+2,FALSE)</f>
        <v>0</v>
      </c>
      <c r="N403" s="19">
        <f>VLOOKUP($D403,'Team - Wins CALC'!$C$22:$U$53,N$1+2,FALSE)</f>
        <v>0</v>
      </c>
      <c r="O403" s="19">
        <f>VLOOKUP($D403,'Team - Wins CALC'!$C$22:$U$53,O$1+2,FALSE)</f>
        <v>0</v>
      </c>
      <c r="P403" s="19">
        <f>VLOOKUP($D403,'Team - Wins CALC'!$C$22:$U$53,P$1+2,FALSE)</f>
        <v>0</v>
      </c>
      <c r="Q403" s="19">
        <f>VLOOKUP($D403,'Team - Wins CALC'!$C$22:$U$53,Q$1+2,FALSE)</f>
        <v>0</v>
      </c>
      <c r="R403" s="19">
        <f>VLOOKUP($D403,'Team - Wins CALC'!$C$22:$U$53,R$1+2,FALSE)</f>
        <v>0</v>
      </c>
      <c r="S403" s="19">
        <f>VLOOKUP($D403,'Team - Wins CALC'!$C$22:$U$53,S$1+2,FALSE)</f>
        <v>0</v>
      </c>
      <c r="T403" s="19">
        <f>VLOOKUP($D403,'Team - Wins CALC'!$C$22:$U$53,T$1+2,FALSE)</f>
        <v>0</v>
      </c>
      <c r="U403" s="19">
        <f>VLOOKUP($D403,'Team - Wins CALC'!$C$22:$U$53,U$1+2,FALSE)</f>
        <v>0</v>
      </c>
      <c r="V403" s="22">
        <f t="shared" si="100"/>
        <v>2</v>
      </c>
    </row>
    <row r="404" spans="3:22" ht="12.75">
      <c r="C404" s="10"/>
      <c r="D404" s="3" t="str">
        <f>VLOOKUP(C397,'Entries - DATA'!$A$4:$S$43,17)</f>
        <v>Pittsburgh STEELERS</v>
      </c>
      <c r="E404" s="19">
        <f>VLOOKUP($D404,'Team - Wins CALC'!$C$22:$U$53,E$1+2,FALSE)</f>
        <v>1</v>
      </c>
      <c r="F404" s="19">
        <f>VLOOKUP($D404,'Team - Wins CALC'!$C$22:$U$53,F$1+2,FALSE)</f>
        <v>1</v>
      </c>
      <c r="G404" s="19">
        <f>VLOOKUP($D404,'Team - Wins CALC'!$C$22:$U$53,G$1+2,FALSE)</f>
        <v>0</v>
      </c>
      <c r="H404" s="19">
        <f>VLOOKUP($D404,'Team - Wins CALC'!$C$22:$U$53,H$1+2,FALSE)</f>
        <v>0</v>
      </c>
      <c r="I404" s="19">
        <f>VLOOKUP($D404,'Team - Wins CALC'!$C$22:$U$53,I$1+2,FALSE)</f>
        <v>0</v>
      </c>
      <c r="J404" s="19">
        <f>VLOOKUP($D404,'Team - Wins CALC'!$C$22:$U$53,J$1+2,FALSE)</f>
        <v>0</v>
      </c>
      <c r="K404" s="19">
        <f>VLOOKUP($D404,'Team - Wins CALC'!$C$22:$U$53,K$1+2,FALSE)</f>
        <v>0</v>
      </c>
      <c r="L404" s="19">
        <f>VLOOKUP($D404,'Team - Wins CALC'!$C$22:$U$53,L$1+2,FALSE)</f>
        <v>0</v>
      </c>
      <c r="M404" s="19">
        <f>VLOOKUP($D404,'Team - Wins CALC'!$C$22:$U$53,M$1+2,FALSE)</f>
        <v>0</v>
      </c>
      <c r="N404" s="19">
        <f>VLOOKUP($D404,'Team - Wins CALC'!$C$22:$U$53,N$1+2,FALSE)</f>
        <v>0</v>
      </c>
      <c r="O404" s="19">
        <f>VLOOKUP($D404,'Team - Wins CALC'!$C$22:$U$53,O$1+2,FALSE)</f>
        <v>0</v>
      </c>
      <c r="P404" s="19">
        <f>VLOOKUP($D404,'Team - Wins CALC'!$C$22:$U$53,P$1+2,FALSE)</f>
        <v>0</v>
      </c>
      <c r="Q404" s="19">
        <f>VLOOKUP($D404,'Team - Wins CALC'!$C$22:$U$53,Q$1+2,FALSE)</f>
        <v>0</v>
      </c>
      <c r="R404" s="19">
        <f>VLOOKUP($D404,'Team - Wins CALC'!$C$22:$U$53,R$1+2,FALSE)</f>
        <v>0</v>
      </c>
      <c r="S404" s="19">
        <f>VLOOKUP($D404,'Team - Wins CALC'!$C$22:$U$53,S$1+2,FALSE)</f>
        <v>0</v>
      </c>
      <c r="T404" s="19">
        <f>VLOOKUP($D404,'Team - Wins CALC'!$C$22:$U$53,T$1+2,FALSE)</f>
        <v>0</v>
      </c>
      <c r="U404" s="19">
        <f>VLOOKUP($D404,'Team - Wins CALC'!$C$22:$U$53,U$1+2,FALSE)</f>
        <v>0</v>
      </c>
      <c r="V404" s="22">
        <f t="shared" si="100"/>
        <v>2</v>
      </c>
    </row>
    <row r="405" spans="3:22" ht="13.5" thickBot="1">
      <c r="C405" s="11"/>
      <c r="D405" s="3" t="str">
        <f>VLOOKUP(C397,'Entries - DATA'!$A$4:$S$43,18)</f>
        <v>Jacksonville JAGUARS</v>
      </c>
      <c r="E405" s="19">
        <f>VLOOKUP($D405,'Team - Wins CALC'!$C$22:$U$53,E$1+2,FALSE)</f>
        <v>0</v>
      </c>
      <c r="F405" s="19">
        <f>VLOOKUP($D405,'Team - Wins CALC'!$C$22:$U$53,F$1+2,FALSE)</f>
        <v>0</v>
      </c>
      <c r="G405" s="19">
        <f>VLOOKUP($D405,'Team - Wins CALC'!$C$22:$U$53,G$1+2,FALSE)</f>
        <v>0</v>
      </c>
      <c r="H405" s="19">
        <f>VLOOKUP($D405,'Team - Wins CALC'!$C$22:$U$53,H$1+2,FALSE)</f>
        <v>0</v>
      </c>
      <c r="I405" s="19">
        <f>VLOOKUP($D405,'Team - Wins CALC'!$C$22:$U$53,I$1+2,FALSE)</f>
        <v>0</v>
      </c>
      <c r="J405" s="19">
        <f>VLOOKUP($D405,'Team - Wins CALC'!$C$22:$U$53,J$1+2,FALSE)</f>
        <v>0</v>
      </c>
      <c r="K405" s="19">
        <f>VLOOKUP($D405,'Team - Wins CALC'!$C$22:$U$53,K$1+2,FALSE)</f>
        <v>0</v>
      </c>
      <c r="L405" s="19">
        <f>VLOOKUP($D405,'Team - Wins CALC'!$C$22:$U$53,L$1+2,FALSE)</f>
        <v>0</v>
      </c>
      <c r="M405" s="19">
        <f>VLOOKUP($D405,'Team - Wins CALC'!$C$22:$U$53,M$1+2,FALSE)</f>
        <v>0</v>
      </c>
      <c r="N405" s="19">
        <f>VLOOKUP($D405,'Team - Wins CALC'!$C$22:$U$53,N$1+2,FALSE)</f>
        <v>0</v>
      </c>
      <c r="O405" s="19">
        <f>VLOOKUP($D405,'Team - Wins CALC'!$C$22:$U$53,O$1+2,FALSE)</f>
        <v>0</v>
      </c>
      <c r="P405" s="19">
        <f>VLOOKUP($D405,'Team - Wins CALC'!$C$22:$U$53,P$1+2,FALSE)</f>
        <v>0</v>
      </c>
      <c r="Q405" s="19">
        <f>VLOOKUP($D405,'Team - Wins CALC'!$C$22:$U$53,Q$1+2,FALSE)</f>
        <v>0</v>
      </c>
      <c r="R405" s="19">
        <f>VLOOKUP($D405,'Team - Wins CALC'!$C$22:$U$53,R$1+2,FALSE)</f>
        <v>0</v>
      </c>
      <c r="S405" s="19">
        <f>VLOOKUP($D405,'Team - Wins CALC'!$C$22:$U$53,S$1+2,FALSE)</f>
        <v>0</v>
      </c>
      <c r="T405" s="19">
        <f>VLOOKUP($D405,'Team - Wins CALC'!$C$22:$U$53,T$1+2,FALSE)</f>
        <v>0</v>
      </c>
      <c r="U405" s="19">
        <f>VLOOKUP($D405,'Team - Wins CALC'!$C$22:$U$53,U$1+2,FALSE)</f>
        <v>0</v>
      </c>
      <c r="V405" s="23">
        <f t="shared" si="100"/>
        <v>0</v>
      </c>
    </row>
    <row r="406" spans="3:41" ht="13.5" thickBot="1">
      <c r="C406" s="17"/>
      <c r="D406" s="18" t="s">
        <v>86</v>
      </c>
      <c r="E406" s="16">
        <f>SUM(E398:E405)</f>
        <v>4</v>
      </c>
      <c r="F406" s="13">
        <f aca="true" t="shared" si="101" ref="F406:U406">SUM(F398:F405)</f>
        <v>4</v>
      </c>
      <c r="G406" s="13">
        <f t="shared" si="101"/>
        <v>0</v>
      </c>
      <c r="H406" s="13">
        <f t="shared" si="101"/>
        <v>0</v>
      </c>
      <c r="I406" s="13">
        <f t="shared" si="101"/>
        <v>0</v>
      </c>
      <c r="J406" s="13">
        <f t="shared" si="101"/>
        <v>0</v>
      </c>
      <c r="K406" s="13">
        <f t="shared" si="101"/>
        <v>0</v>
      </c>
      <c r="L406" s="13">
        <f t="shared" si="101"/>
        <v>0</v>
      </c>
      <c r="M406" s="13">
        <f t="shared" si="101"/>
        <v>0</v>
      </c>
      <c r="N406" s="13">
        <f t="shared" si="101"/>
        <v>0</v>
      </c>
      <c r="O406" s="13">
        <f t="shared" si="101"/>
        <v>0</v>
      </c>
      <c r="P406" s="13">
        <f t="shared" si="101"/>
        <v>0</v>
      </c>
      <c r="Q406" s="13">
        <f t="shared" si="101"/>
        <v>0</v>
      </c>
      <c r="R406" s="13">
        <f t="shared" si="101"/>
        <v>0</v>
      </c>
      <c r="S406" s="13">
        <f t="shared" si="101"/>
        <v>0</v>
      </c>
      <c r="T406" s="13">
        <f t="shared" si="101"/>
        <v>0</v>
      </c>
      <c r="U406" s="14">
        <f t="shared" si="101"/>
        <v>0</v>
      </c>
      <c r="V406" s="24">
        <f t="shared" si="100"/>
        <v>8</v>
      </c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3:41" s="20" customFormat="1" ht="22.5" customHeight="1">
      <c r="C407" s="34" t="s">
        <v>87</v>
      </c>
      <c r="D407" s="31" t="str">
        <f>VLOOKUP(C397,'Entries - DATA'!$A$4:$S$43,19)</f>
        <v>Green Bay PACKERS</v>
      </c>
      <c r="E407" s="35">
        <f>VLOOKUP($D407,'Team - Wins CALC'!$C$22:$U$53,E$1+2,FALSE)</f>
        <v>1</v>
      </c>
      <c r="F407" s="35">
        <f>VLOOKUP($D407,'Team - Wins CALC'!$C$22:$U$53,F$1+2,FALSE)</f>
        <v>1</v>
      </c>
      <c r="G407" s="35">
        <f>VLOOKUP($D407,'Team - Wins CALC'!$C$22:$U$53,G$1+2,FALSE)</f>
        <v>0</v>
      </c>
      <c r="H407" s="35">
        <f>VLOOKUP($D407,'Team - Wins CALC'!$C$22:$U$53,H$1+2,FALSE)</f>
        <v>0</v>
      </c>
      <c r="I407" s="35">
        <f>VLOOKUP($D407,'Team - Wins CALC'!$C$22:$U$53,I$1+2,FALSE)</f>
        <v>0</v>
      </c>
      <c r="J407" s="35">
        <f>VLOOKUP($D407,'Team - Wins CALC'!$C$22:$U$53,J$1+2,FALSE)</f>
        <v>0</v>
      </c>
      <c r="K407" s="35">
        <f>VLOOKUP($D407,'Team - Wins CALC'!$C$22:$U$53,K$1+2,FALSE)</f>
        <v>0</v>
      </c>
      <c r="L407" s="35">
        <f>VLOOKUP($D407,'Team - Wins CALC'!$C$22:$U$53,L$1+2,FALSE)</f>
        <v>0</v>
      </c>
      <c r="M407" s="35">
        <f>VLOOKUP($D407,'Team - Wins CALC'!$C$22:$U$53,M$1+2,FALSE)</f>
        <v>0</v>
      </c>
      <c r="N407" s="35">
        <f>VLOOKUP($D407,'Team - Wins CALC'!$C$22:$U$53,N$1+2,FALSE)</f>
        <v>0</v>
      </c>
      <c r="O407" s="35">
        <f>VLOOKUP($D407,'Team - Wins CALC'!$C$22:$U$53,O$1+2,FALSE)</f>
        <v>0</v>
      </c>
      <c r="P407" s="35">
        <f>VLOOKUP($D407,'Team - Wins CALC'!$C$22:$U$53,P$1+2,FALSE)</f>
        <v>0</v>
      </c>
      <c r="Q407" s="35">
        <f>VLOOKUP($D407,'Team - Wins CALC'!$C$22:$U$53,Q$1+2,FALSE)</f>
        <v>0</v>
      </c>
      <c r="R407" s="35">
        <f>VLOOKUP($D407,'Team - Wins CALC'!$C$22:$U$53,R$1+2,FALSE)</f>
        <v>0</v>
      </c>
      <c r="S407" s="35">
        <f>VLOOKUP($D407,'Team - Wins CALC'!$C$22:$U$53,S$1+2,FALSE)</f>
        <v>0</v>
      </c>
      <c r="T407" s="35">
        <f>VLOOKUP($D407,'Team - Wins CALC'!$C$22:$U$53,T$1+2,FALSE)</f>
        <v>0</v>
      </c>
      <c r="U407" s="35">
        <f>VLOOKUP($D407,'Team - Wins CALC'!$C$22:$U$53,U$1+2,FALSE)</f>
        <v>0</v>
      </c>
      <c r="V407" s="25">
        <f>SUM(E407:U407)</f>
        <v>2</v>
      </c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24:41" ht="12.75">
      <c r="X408" s="1">
        <v>1</v>
      </c>
      <c r="Y408" s="1">
        <v>2</v>
      </c>
      <c r="Z408" s="1">
        <v>3</v>
      </c>
      <c r="AA408" s="1">
        <v>4</v>
      </c>
      <c r="AB408" s="1">
        <v>5</v>
      </c>
      <c r="AC408" s="1">
        <v>6</v>
      </c>
      <c r="AD408" s="1">
        <v>7</v>
      </c>
      <c r="AE408" s="1">
        <v>8</v>
      </c>
      <c r="AF408" s="1">
        <v>9</v>
      </c>
      <c r="AG408" s="1">
        <v>10</v>
      </c>
      <c r="AH408" s="1">
        <v>11</v>
      </c>
      <c r="AI408" s="1">
        <v>12</v>
      </c>
      <c r="AJ408" s="1">
        <v>13</v>
      </c>
      <c r="AK408" s="1">
        <v>14</v>
      </c>
      <c r="AL408" s="1">
        <v>15</v>
      </c>
      <c r="AM408" s="1">
        <v>16</v>
      </c>
      <c r="AN408" s="1">
        <v>17</v>
      </c>
      <c r="AO408" s="15" t="s">
        <v>92</v>
      </c>
    </row>
    <row r="409" spans="3:41" ht="13.5" thickBot="1">
      <c r="C409" t="str">
        <f ca="1">INDIRECT("'Entries - DATA'!"&amp;"A"&amp;A410+3)</f>
        <v>Tunne</v>
      </c>
      <c r="E409" s="1">
        <v>1</v>
      </c>
      <c r="F409" s="1">
        <v>2</v>
      </c>
      <c r="G409" s="1">
        <v>3</v>
      </c>
      <c r="H409" s="1">
        <v>4</v>
      </c>
      <c r="I409" s="1">
        <v>5</v>
      </c>
      <c r="J409" s="1">
        <v>6</v>
      </c>
      <c r="K409" s="1">
        <v>7</v>
      </c>
      <c r="L409" s="1">
        <v>8</v>
      </c>
      <c r="M409" s="1">
        <v>9</v>
      </c>
      <c r="N409" s="1">
        <v>10</v>
      </c>
      <c r="O409" s="1">
        <v>11</v>
      </c>
      <c r="P409" s="1">
        <v>12</v>
      </c>
      <c r="Q409" s="1">
        <v>13</v>
      </c>
      <c r="R409" s="1">
        <v>14</v>
      </c>
      <c r="S409" s="1">
        <v>15</v>
      </c>
      <c r="T409" s="1">
        <v>16</v>
      </c>
      <c r="U409" s="1">
        <v>17</v>
      </c>
      <c r="V409" s="20" t="s">
        <v>88</v>
      </c>
      <c r="X409">
        <f aca="true" t="shared" si="102" ref="X409:AN409">+E418</f>
        <v>4</v>
      </c>
      <c r="Y409">
        <f t="shared" si="102"/>
        <v>6</v>
      </c>
      <c r="Z409">
        <f t="shared" si="102"/>
        <v>0</v>
      </c>
      <c r="AA409">
        <f t="shared" si="102"/>
        <v>0</v>
      </c>
      <c r="AB409">
        <f t="shared" si="102"/>
        <v>0</v>
      </c>
      <c r="AC409">
        <f t="shared" si="102"/>
        <v>0</v>
      </c>
      <c r="AD409">
        <f t="shared" si="102"/>
        <v>0</v>
      </c>
      <c r="AE409">
        <f t="shared" si="102"/>
        <v>0</v>
      </c>
      <c r="AF409">
        <f t="shared" si="102"/>
        <v>0</v>
      </c>
      <c r="AG409">
        <f t="shared" si="102"/>
        <v>0</v>
      </c>
      <c r="AH409">
        <f t="shared" si="102"/>
        <v>0</v>
      </c>
      <c r="AI409">
        <f t="shared" si="102"/>
        <v>0</v>
      </c>
      <c r="AJ409">
        <f t="shared" si="102"/>
        <v>0</v>
      </c>
      <c r="AK409">
        <f t="shared" si="102"/>
        <v>0</v>
      </c>
      <c r="AL409">
        <f t="shared" si="102"/>
        <v>0</v>
      </c>
      <c r="AM409">
        <f t="shared" si="102"/>
        <v>0</v>
      </c>
      <c r="AN409">
        <f t="shared" si="102"/>
        <v>0</v>
      </c>
      <c r="AO409">
        <f>+V419</f>
        <v>1</v>
      </c>
    </row>
    <row r="410" spans="1:22" ht="12.75">
      <c r="A410">
        <f>+SUM(A397:A409)+1</f>
        <v>35</v>
      </c>
      <c r="C410" s="9" t="s">
        <v>4</v>
      </c>
      <c r="D410" s="3" t="str">
        <f>VLOOKUP(C409,'Entries - DATA'!$A$4:$S$43,11)</f>
        <v>Dallas COWBOYS</v>
      </c>
      <c r="E410" s="19">
        <f>VLOOKUP($D410,'Team - Wins CALC'!$C$22:$U$53,E$1+2,FALSE)</f>
        <v>1</v>
      </c>
      <c r="F410" s="19">
        <f>VLOOKUP($D410,'Team - Wins CALC'!$C$22:$U$53,F$1+2,FALSE)</f>
        <v>1</v>
      </c>
      <c r="G410" s="19">
        <f>VLOOKUP($D410,'Team - Wins CALC'!$C$22:$U$53,G$1+2,FALSE)</f>
        <v>0</v>
      </c>
      <c r="H410" s="19">
        <f>VLOOKUP($D410,'Team - Wins CALC'!$C$22:$U$53,H$1+2,FALSE)</f>
        <v>0</v>
      </c>
      <c r="I410" s="19">
        <f>VLOOKUP($D410,'Team - Wins CALC'!$C$22:$U$53,I$1+2,FALSE)</f>
        <v>0</v>
      </c>
      <c r="J410" s="19">
        <f>VLOOKUP($D410,'Team - Wins CALC'!$C$22:$U$53,J$1+2,FALSE)</f>
        <v>0</v>
      </c>
      <c r="K410" s="19">
        <f>VLOOKUP($D410,'Team - Wins CALC'!$C$22:$U$53,K$1+2,FALSE)</f>
        <v>0</v>
      </c>
      <c r="L410" s="19">
        <f>VLOOKUP($D410,'Team - Wins CALC'!$C$22:$U$53,L$1+2,FALSE)</f>
        <v>0</v>
      </c>
      <c r="M410" s="19">
        <f>VLOOKUP($D410,'Team - Wins CALC'!$C$22:$U$53,M$1+2,FALSE)</f>
        <v>0</v>
      </c>
      <c r="N410" s="19">
        <f>VLOOKUP($D410,'Team - Wins CALC'!$C$22:$U$53,N$1+2,FALSE)</f>
        <v>0</v>
      </c>
      <c r="O410" s="19">
        <f>VLOOKUP($D410,'Team - Wins CALC'!$C$22:$U$53,O$1+2,FALSE)</f>
        <v>0</v>
      </c>
      <c r="P410" s="19">
        <f>VLOOKUP($D410,'Team - Wins CALC'!$C$22:$U$53,P$1+2,FALSE)</f>
        <v>0</v>
      </c>
      <c r="Q410" s="19">
        <f>VLOOKUP($D410,'Team - Wins CALC'!$C$22:$U$53,Q$1+2,FALSE)</f>
        <v>0</v>
      </c>
      <c r="R410" s="19">
        <f>VLOOKUP($D410,'Team - Wins CALC'!$C$22:$U$53,R$1+2,FALSE)</f>
        <v>0</v>
      </c>
      <c r="S410" s="19">
        <f>VLOOKUP($D410,'Team - Wins CALC'!$C$22:$U$53,S$1+2,FALSE)</f>
        <v>0</v>
      </c>
      <c r="T410" s="19">
        <f>VLOOKUP($D410,'Team - Wins CALC'!$C$22:$U$53,T$1+2,FALSE)</f>
        <v>0</v>
      </c>
      <c r="U410" s="19">
        <f>VLOOKUP($D410,'Team - Wins CALC'!$C$22:$U$53,U$1+2,FALSE)</f>
        <v>0</v>
      </c>
      <c r="V410" s="21">
        <f>SUM(E410:U410)</f>
        <v>2</v>
      </c>
    </row>
    <row r="411" spans="3:22" ht="12.75">
      <c r="C411" s="10"/>
      <c r="D411" s="3" t="str">
        <f>VLOOKUP(C409,'Entries - DATA'!$A$4:$S$43,12)</f>
        <v>Seattle SEAHAWKS</v>
      </c>
      <c r="E411" s="19">
        <f>VLOOKUP($D411,'Team - Wins CALC'!$C$22:$U$53,E$1+2,FALSE)</f>
        <v>0</v>
      </c>
      <c r="F411" s="19">
        <f>VLOOKUP($D411,'Team - Wins CALC'!$C$22:$U$53,F$1+2,FALSE)</f>
        <v>0</v>
      </c>
      <c r="G411" s="19">
        <f>VLOOKUP($D411,'Team - Wins CALC'!$C$22:$U$53,G$1+2,FALSE)</f>
        <v>0</v>
      </c>
      <c r="H411" s="19">
        <f>VLOOKUP($D411,'Team - Wins CALC'!$C$22:$U$53,H$1+2,FALSE)</f>
        <v>0</v>
      </c>
      <c r="I411" s="19">
        <f>VLOOKUP($D411,'Team - Wins CALC'!$C$22:$U$53,I$1+2,FALSE)</f>
        <v>0</v>
      </c>
      <c r="J411" s="19">
        <f>VLOOKUP($D411,'Team - Wins CALC'!$C$22:$U$53,J$1+2,FALSE)</f>
        <v>0</v>
      </c>
      <c r="K411" s="19">
        <f>VLOOKUP($D411,'Team - Wins CALC'!$C$22:$U$53,K$1+2,FALSE)</f>
        <v>0</v>
      </c>
      <c r="L411" s="19">
        <f>VLOOKUP($D411,'Team - Wins CALC'!$C$22:$U$53,L$1+2,FALSE)</f>
        <v>0</v>
      </c>
      <c r="M411" s="19">
        <f>VLOOKUP($D411,'Team - Wins CALC'!$C$22:$U$53,M$1+2,FALSE)</f>
        <v>0</v>
      </c>
      <c r="N411" s="19">
        <f>VLOOKUP($D411,'Team - Wins CALC'!$C$22:$U$53,N$1+2,FALSE)</f>
        <v>0</v>
      </c>
      <c r="O411" s="19">
        <f>VLOOKUP($D411,'Team - Wins CALC'!$C$22:$U$53,O$1+2,FALSE)</f>
        <v>0</v>
      </c>
      <c r="P411" s="19">
        <f>VLOOKUP($D411,'Team - Wins CALC'!$C$22:$U$53,P$1+2,FALSE)</f>
        <v>0</v>
      </c>
      <c r="Q411" s="19">
        <f>VLOOKUP($D411,'Team - Wins CALC'!$C$22:$U$53,Q$1+2,FALSE)</f>
        <v>0</v>
      </c>
      <c r="R411" s="19">
        <f>VLOOKUP($D411,'Team - Wins CALC'!$C$22:$U$53,R$1+2,FALSE)</f>
        <v>0</v>
      </c>
      <c r="S411" s="19">
        <f>VLOOKUP($D411,'Team - Wins CALC'!$C$22:$U$53,S$1+2,FALSE)</f>
        <v>0</v>
      </c>
      <c r="T411" s="19">
        <f>VLOOKUP($D411,'Team - Wins CALC'!$C$22:$U$53,T$1+2,FALSE)</f>
        <v>0</v>
      </c>
      <c r="U411" s="19">
        <f>VLOOKUP($D411,'Team - Wins CALC'!$C$22:$U$53,U$1+2,FALSE)</f>
        <v>0</v>
      </c>
      <c r="V411" s="22">
        <f aca="true" t="shared" si="103" ref="V411:V418">SUM(E411:U411)</f>
        <v>0</v>
      </c>
    </row>
    <row r="412" spans="1:22" ht="12.75">
      <c r="A412" s="15"/>
      <c r="C412" s="10"/>
      <c r="D412" s="3" t="str">
        <f>VLOOKUP(C409,'Entries - DATA'!$A$4:$S$43,13)</f>
        <v>New York GIANTS</v>
      </c>
      <c r="E412" s="19">
        <f>VLOOKUP($D412,'Team - Wins CALC'!$C$22:$U$53,E$1+2,FALSE)</f>
        <v>1</v>
      </c>
      <c r="F412" s="19">
        <f>VLOOKUP($D412,'Team - Wins CALC'!$C$22:$U$53,F$1+2,FALSE)</f>
        <v>1</v>
      </c>
      <c r="G412" s="19">
        <f>VLOOKUP($D412,'Team - Wins CALC'!$C$22:$U$53,G$1+2,FALSE)</f>
        <v>0</v>
      </c>
      <c r="H412" s="19">
        <f>VLOOKUP($D412,'Team - Wins CALC'!$C$22:$U$53,H$1+2,FALSE)</f>
        <v>0</v>
      </c>
      <c r="I412" s="19">
        <f>VLOOKUP($D412,'Team - Wins CALC'!$C$22:$U$53,I$1+2,FALSE)</f>
        <v>0</v>
      </c>
      <c r="J412" s="19">
        <f>VLOOKUP($D412,'Team - Wins CALC'!$C$22:$U$53,J$1+2,FALSE)</f>
        <v>0</v>
      </c>
      <c r="K412" s="19">
        <f>VLOOKUP($D412,'Team - Wins CALC'!$C$22:$U$53,K$1+2,FALSE)</f>
        <v>0</v>
      </c>
      <c r="L412" s="19">
        <f>VLOOKUP($D412,'Team - Wins CALC'!$C$22:$U$53,L$1+2,FALSE)</f>
        <v>0</v>
      </c>
      <c r="M412" s="19">
        <f>VLOOKUP($D412,'Team - Wins CALC'!$C$22:$U$53,M$1+2,FALSE)</f>
        <v>0</v>
      </c>
      <c r="N412" s="19">
        <f>VLOOKUP($D412,'Team - Wins CALC'!$C$22:$U$53,N$1+2,FALSE)</f>
        <v>0</v>
      </c>
      <c r="O412" s="19">
        <f>VLOOKUP($D412,'Team - Wins CALC'!$C$22:$U$53,O$1+2,FALSE)</f>
        <v>0</v>
      </c>
      <c r="P412" s="19">
        <f>VLOOKUP($D412,'Team - Wins CALC'!$C$22:$U$53,P$1+2,FALSE)</f>
        <v>0</v>
      </c>
      <c r="Q412" s="19">
        <f>VLOOKUP($D412,'Team - Wins CALC'!$C$22:$U$53,Q$1+2,FALSE)</f>
        <v>0</v>
      </c>
      <c r="R412" s="19">
        <f>VLOOKUP($D412,'Team - Wins CALC'!$C$22:$U$53,R$1+2,FALSE)</f>
        <v>0</v>
      </c>
      <c r="S412" s="19">
        <f>VLOOKUP($D412,'Team - Wins CALC'!$C$22:$U$53,S$1+2,FALSE)</f>
        <v>0</v>
      </c>
      <c r="T412" s="19">
        <f>VLOOKUP($D412,'Team - Wins CALC'!$C$22:$U$53,T$1+2,FALSE)</f>
        <v>0</v>
      </c>
      <c r="U412" s="19">
        <f>VLOOKUP($D412,'Team - Wins CALC'!$C$22:$U$53,U$1+2,FALSE)</f>
        <v>0</v>
      </c>
      <c r="V412" s="22">
        <f t="shared" si="103"/>
        <v>2</v>
      </c>
    </row>
    <row r="413" spans="3:22" ht="12.75">
      <c r="C413" s="11"/>
      <c r="D413" s="3" t="str">
        <f>VLOOKUP(C409,'Entries - DATA'!$A$4:$S$43,14)</f>
        <v>San Francisco 49ERS</v>
      </c>
      <c r="E413" s="19">
        <f>VLOOKUP($D413,'Team - Wins CALC'!$C$22:$U$53,E$1+2,FALSE)</f>
        <v>0</v>
      </c>
      <c r="F413" s="19">
        <f>VLOOKUP($D413,'Team - Wins CALC'!$C$22:$U$53,F$1+2,FALSE)</f>
        <v>1</v>
      </c>
      <c r="G413" s="19">
        <f>VLOOKUP($D413,'Team - Wins CALC'!$C$22:$U$53,G$1+2,FALSE)</f>
        <v>0</v>
      </c>
      <c r="H413" s="19">
        <f>VLOOKUP($D413,'Team - Wins CALC'!$C$22:$U$53,H$1+2,FALSE)</f>
        <v>0</v>
      </c>
      <c r="I413" s="19">
        <f>VLOOKUP($D413,'Team - Wins CALC'!$C$22:$U$53,I$1+2,FALSE)</f>
        <v>0</v>
      </c>
      <c r="J413" s="19">
        <f>VLOOKUP($D413,'Team - Wins CALC'!$C$22:$U$53,J$1+2,FALSE)</f>
        <v>0</v>
      </c>
      <c r="K413" s="19">
        <f>VLOOKUP($D413,'Team - Wins CALC'!$C$22:$U$53,K$1+2,FALSE)</f>
        <v>0</v>
      </c>
      <c r="L413" s="19">
        <f>VLOOKUP($D413,'Team - Wins CALC'!$C$22:$U$53,L$1+2,FALSE)</f>
        <v>0</v>
      </c>
      <c r="M413" s="19">
        <f>VLOOKUP($D413,'Team - Wins CALC'!$C$22:$U$53,M$1+2,FALSE)</f>
        <v>0</v>
      </c>
      <c r="N413" s="19">
        <f>VLOOKUP($D413,'Team - Wins CALC'!$C$22:$U$53,N$1+2,FALSE)</f>
        <v>0</v>
      </c>
      <c r="O413" s="19">
        <f>VLOOKUP($D413,'Team - Wins CALC'!$C$22:$U$53,O$1+2,FALSE)</f>
        <v>0</v>
      </c>
      <c r="P413" s="19">
        <f>VLOOKUP($D413,'Team - Wins CALC'!$C$22:$U$53,P$1+2,FALSE)</f>
        <v>0</v>
      </c>
      <c r="Q413" s="19">
        <f>VLOOKUP($D413,'Team - Wins CALC'!$C$22:$U$53,Q$1+2,FALSE)</f>
        <v>0</v>
      </c>
      <c r="R413" s="19">
        <f>VLOOKUP($D413,'Team - Wins CALC'!$C$22:$U$53,R$1+2,FALSE)</f>
        <v>0</v>
      </c>
      <c r="S413" s="19">
        <f>VLOOKUP($D413,'Team - Wins CALC'!$C$22:$U$53,S$1+2,FALSE)</f>
        <v>0</v>
      </c>
      <c r="T413" s="19">
        <f>VLOOKUP($D413,'Team - Wins CALC'!$C$22:$U$53,T$1+2,FALSE)</f>
        <v>0</v>
      </c>
      <c r="U413" s="19">
        <f>VLOOKUP($D413,'Team - Wins CALC'!$C$22:$U$53,U$1+2,FALSE)</f>
        <v>0</v>
      </c>
      <c r="V413" s="22">
        <f t="shared" si="103"/>
        <v>1</v>
      </c>
    </row>
    <row r="414" spans="3:22" ht="12.75">
      <c r="C414" s="9" t="s">
        <v>6</v>
      </c>
      <c r="D414" s="3" t="str">
        <f>VLOOKUP(C409,'Entries - DATA'!$A$4:$S$43,15)</f>
        <v>Pittsburgh STEELERS</v>
      </c>
      <c r="E414" s="19">
        <f>VLOOKUP($D414,'Team - Wins CALC'!$C$22:$U$53,E$1+2,FALSE)</f>
        <v>1</v>
      </c>
      <c r="F414" s="19">
        <f>VLOOKUP($D414,'Team - Wins CALC'!$C$22:$U$53,F$1+2,FALSE)</f>
        <v>1</v>
      </c>
      <c r="G414" s="19">
        <f>VLOOKUP($D414,'Team - Wins CALC'!$C$22:$U$53,G$1+2,FALSE)</f>
        <v>0</v>
      </c>
      <c r="H414" s="19">
        <f>VLOOKUP($D414,'Team - Wins CALC'!$C$22:$U$53,H$1+2,FALSE)</f>
        <v>0</v>
      </c>
      <c r="I414" s="19">
        <f>VLOOKUP($D414,'Team - Wins CALC'!$C$22:$U$53,I$1+2,FALSE)</f>
        <v>0</v>
      </c>
      <c r="J414" s="19">
        <f>VLOOKUP($D414,'Team - Wins CALC'!$C$22:$U$53,J$1+2,FALSE)</f>
        <v>0</v>
      </c>
      <c r="K414" s="19">
        <f>VLOOKUP($D414,'Team - Wins CALC'!$C$22:$U$53,K$1+2,FALSE)</f>
        <v>0</v>
      </c>
      <c r="L414" s="19">
        <f>VLOOKUP($D414,'Team - Wins CALC'!$C$22:$U$53,L$1+2,FALSE)</f>
        <v>0</v>
      </c>
      <c r="M414" s="19">
        <f>VLOOKUP($D414,'Team - Wins CALC'!$C$22:$U$53,M$1+2,FALSE)</f>
        <v>0</v>
      </c>
      <c r="N414" s="19">
        <f>VLOOKUP($D414,'Team - Wins CALC'!$C$22:$U$53,N$1+2,FALSE)</f>
        <v>0</v>
      </c>
      <c r="O414" s="19">
        <f>VLOOKUP($D414,'Team - Wins CALC'!$C$22:$U$53,O$1+2,FALSE)</f>
        <v>0</v>
      </c>
      <c r="P414" s="19">
        <f>VLOOKUP($D414,'Team - Wins CALC'!$C$22:$U$53,P$1+2,FALSE)</f>
        <v>0</v>
      </c>
      <c r="Q414" s="19">
        <f>VLOOKUP($D414,'Team - Wins CALC'!$C$22:$U$53,Q$1+2,FALSE)</f>
        <v>0</v>
      </c>
      <c r="R414" s="19">
        <f>VLOOKUP($D414,'Team - Wins CALC'!$C$22:$U$53,R$1+2,FALSE)</f>
        <v>0</v>
      </c>
      <c r="S414" s="19">
        <f>VLOOKUP($D414,'Team - Wins CALC'!$C$22:$U$53,S$1+2,FALSE)</f>
        <v>0</v>
      </c>
      <c r="T414" s="19">
        <f>VLOOKUP($D414,'Team - Wins CALC'!$C$22:$U$53,T$1+2,FALSE)</f>
        <v>0</v>
      </c>
      <c r="U414" s="19">
        <f>VLOOKUP($D414,'Team - Wins CALC'!$C$22:$U$53,U$1+2,FALSE)</f>
        <v>0</v>
      </c>
      <c r="V414" s="22">
        <f t="shared" si="103"/>
        <v>2</v>
      </c>
    </row>
    <row r="415" spans="3:22" ht="12.75">
      <c r="C415" s="10"/>
      <c r="D415" s="3" t="str">
        <f>VLOOKUP(C409,'Entries - DATA'!$A$4:$S$43,16)</f>
        <v>Indianapolis COLTS</v>
      </c>
      <c r="E415" s="19">
        <f>VLOOKUP($D415,'Team - Wins CALC'!$C$22:$U$53,E$1+2,FALSE)</f>
        <v>0</v>
      </c>
      <c r="F415" s="19">
        <f>VLOOKUP($D415,'Team - Wins CALC'!$C$22:$U$53,F$1+2,FALSE)</f>
        <v>1</v>
      </c>
      <c r="G415" s="19">
        <f>VLOOKUP($D415,'Team - Wins CALC'!$C$22:$U$53,G$1+2,FALSE)</f>
        <v>0</v>
      </c>
      <c r="H415" s="19">
        <f>VLOOKUP($D415,'Team - Wins CALC'!$C$22:$U$53,H$1+2,FALSE)</f>
        <v>0</v>
      </c>
      <c r="I415" s="19">
        <f>VLOOKUP($D415,'Team - Wins CALC'!$C$22:$U$53,I$1+2,FALSE)</f>
        <v>0</v>
      </c>
      <c r="J415" s="19">
        <f>VLOOKUP($D415,'Team - Wins CALC'!$C$22:$U$53,J$1+2,FALSE)</f>
        <v>0</v>
      </c>
      <c r="K415" s="19">
        <f>VLOOKUP($D415,'Team - Wins CALC'!$C$22:$U$53,K$1+2,FALSE)</f>
        <v>0</v>
      </c>
      <c r="L415" s="19">
        <f>VLOOKUP($D415,'Team - Wins CALC'!$C$22:$U$53,L$1+2,FALSE)</f>
        <v>0</v>
      </c>
      <c r="M415" s="19">
        <f>VLOOKUP($D415,'Team - Wins CALC'!$C$22:$U$53,M$1+2,FALSE)</f>
        <v>0</v>
      </c>
      <c r="N415" s="19">
        <f>VLOOKUP($D415,'Team - Wins CALC'!$C$22:$U$53,N$1+2,FALSE)</f>
        <v>0</v>
      </c>
      <c r="O415" s="19">
        <f>VLOOKUP($D415,'Team - Wins CALC'!$C$22:$U$53,O$1+2,FALSE)</f>
        <v>0</v>
      </c>
      <c r="P415" s="19">
        <f>VLOOKUP($D415,'Team - Wins CALC'!$C$22:$U$53,P$1+2,FALSE)</f>
        <v>0</v>
      </c>
      <c r="Q415" s="19">
        <f>VLOOKUP($D415,'Team - Wins CALC'!$C$22:$U$53,Q$1+2,FALSE)</f>
        <v>0</v>
      </c>
      <c r="R415" s="19">
        <f>VLOOKUP($D415,'Team - Wins CALC'!$C$22:$U$53,R$1+2,FALSE)</f>
        <v>0</v>
      </c>
      <c r="S415" s="19">
        <f>VLOOKUP($D415,'Team - Wins CALC'!$C$22:$U$53,S$1+2,FALSE)</f>
        <v>0</v>
      </c>
      <c r="T415" s="19">
        <f>VLOOKUP($D415,'Team - Wins CALC'!$C$22:$U$53,T$1+2,FALSE)</f>
        <v>0</v>
      </c>
      <c r="U415" s="19">
        <f>VLOOKUP($D415,'Team - Wins CALC'!$C$22:$U$53,U$1+2,FALSE)</f>
        <v>0</v>
      </c>
      <c r="V415" s="22">
        <f t="shared" si="103"/>
        <v>1</v>
      </c>
    </row>
    <row r="416" spans="3:22" ht="12.75">
      <c r="C416" s="10"/>
      <c r="D416" s="3" t="str">
        <f>VLOOKUP(C409,'Entries - DATA'!$A$4:$S$43,17)</f>
        <v>New England PATRIOTS</v>
      </c>
      <c r="E416" s="19">
        <f>VLOOKUP($D416,'Team - Wins CALC'!$C$22:$U$53,E$1+2,FALSE)</f>
        <v>1</v>
      </c>
      <c r="F416" s="19">
        <f>VLOOKUP($D416,'Team - Wins CALC'!$C$22:$U$53,F$1+2,FALSE)</f>
        <v>1</v>
      </c>
      <c r="G416" s="19">
        <f>VLOOKUP($D416,'Team - Wins CALC'!$C$22:$U$53,G$1+2,FALSE)</f>
        <v>0</v>
      </c>
      <c r="H416" s="19">
        <f>VLOOKUP($D416,'Team - Wins CALC'!$C$22:$U$53,H$1+2,FALSE)</f>
        <v>0</v>
      </c>
      <c r="I416" s="19">
        <f>VLOOKUP($D416,'Team - Wins CALC'!$C$22:$U$53,I$1+2,FALSE)</f>
        <v>0</v>
      </c>
      <c r="J416" s="19">
        <f>VLOOKUP($D416,'Team - Wins CALC'!$C$22:$U$53,J$1+2,FALSE)</f>
        <v>0</v>
      </c>
      <c r="K416" s="19">
        <f>VLOOKUP($D416,'Team - Wins CALC'!$C$22:$U$53,K$1+2,FALSE)</f>
        <v>0</v>
      </c>
      <c r="L416" s="19">
        <f>VLOOKUP($D416,'Team - Wins CALC'!$C$22:$U$53,L$1+2,FALSE)</f>
        <v>0</v>
      </c>
      <c r="M416" s="19">
        <f>VLOOKUP($D416,'Team - Wins CALC'!$C$22:$U$53,M$1+2,FALSE)</f>
        <v>0</v>
      </c>
      <c r="N416" s="19">
        <f>VLOOKUP($D416,'Team - Wins CALC'!$C$22:$U$53,N$1+2,FALSE)</f>
        <v>0</v>
      </c>
      <c r="O416" s="19">
        <f>VLOOKUP($D416,'Team - Wins CALC'!$C$22:$U$53,O$1+2,FALSE)</f>
        <v>0</v>
      </c>
      <c r="P416" s="19">
        <f>VLOOKUP($D416,'Team - Wins CALC'!$C$22:$U$53,P$1+2,FALSE)</f>
        <v>0</v>
      </c>
      <c r="Q416" s="19">
        <f>VLOOKUP($D416,'Team - Wins CALC'!$C$22:$U$53,Q$1+2,FALSE)</f>
        <v>0</v>
      </c>
      <c r="R416" s="19">
        <f>VLOOKUP($D416,'Team - Wins CALC'!$C$22:$U$53,R$1+2,FALSE)</f>
        <v>0</v>
      </c>
      <c r="S416" s="19">
        <f>VLOOKUP($D416,'Team - Wins CALC'!$C$22:$U$53,S$1+2,FALSE)</f>
        <v>0</v>
      </c>
      <c r="T416" s="19">
        <f>VLOOKUP($D416,'Team - Wins CALC'!$C$22:$U$53,T$1+2,FALSE)</f>
        <v>0</v>
      </c>
      <c r="U416" s="19">
        <f>VLOOKUP($D416,'Team - Wins CALC'!$C$22:$U$53,U$1+2,FALSE)</f>
        <v>0</v>
      </c>
      <c r="V416" s="22">
        <f t="shared" si="103"/>
        <v>2</v>
      </c>
    </row>
    <row r="417" spans="3:22" ht="13.5" thickBot="1">
      <c r="C417" s="11"/>
      <c r="D417" s="3" t="str">
        <f>VLOOKUP(C409,'Entries - DATA'!$A$4:$S$43,18)</f>
        <v>Houston TEXANS</v>
      </c>
      <c r="E417" s="19">
        <f>VLOOKUP($D417,'Team - Wins CALC'!$C$22:$U$53,E$1+2,FALSE)</f>
        <v>0</v>
      </c>
      <c r="F417" s="19">
        <f>VLOOKUP($D417,'Team - Wins CALC'!$C$22:$U$53,F$1+2,FALSE)</f>
        <v>0</v>
      </c>
      <c r="G417" s="19">
        <f>VLOOKUP($D417,'Team - Wins CALC'!$C$22:$U$53,G$1+2,FALSE)</f>
        <v>0</v>
      </c>
      <c r="H417" s="19">
        <f>VLOOKUP($D417,'Team - Wins CALC'!$C$22:$U$53,H$1+2,FALSE)</f>
        <v>0</v>
      </c>
      <c r="I417" s="19">
        <f>VLOOKUP($D417,'Team - Wins CALC'!$C$22:$U$53,I$1+2,FALSE)</f>
        <v>0</v>
      </c>
      <c r="J417" s="19">
        <f>VLOOKUP($D417,'Team - Wins CALC'!$C$22:$U$53,J$1+2,FALSE)</f>
        <v>0</v>
      </c>
      <c r="K417" s="19">
        <f>VLOOKUP($D417,'Team - Wins CALC'!$C$22:$U$53,K$1+2,FALSE)</f>
        <v>0</v>
      </c>
      <c r="L417" s="19">
        <f>VLOOKUP($D417,'Team - Wins CALC'!$C$22:$U$53,L$1+2,FALSE)</f>
        <v>0</v>
      </c>
      <c r="M417" s="19">
        <f>VLOOKUP($D417,'Team - Wins CALC'!$C$22:$U$53,M$1+2,FALSE)</f>
        <v>0</v>
      </c>
      <c r="N417" s="19">
        <f>VLOOKUP($D417,'Team - Wins CALC'!$C$22:$U$53,N$1+2,FALSE)</f>
        <v>0</v>
      </c>
      <c r="O417" s="19">
        <f>VLOOKUP($D417,'Team - Wins CALC'!$C$22:$U$53,O$1+2,FALSE)</f>
        <v>0</v>
      </c>
      <c r="P417" s="19">
        <f>VLOOKUP($D417,'Team - Wins CALC'!$C$22:$U$53,P$1+2,FALSE)</f>
        <v>0</v>
      </c>
      <c r="Q417" s="19">
        <f>VLOOKUP($D417,'Team - Wins CALC'!$C$22:$U$53,Q$1+2,FALSE)</f>
        <v>0</v>
      </c>
      <c r="R417" s="19">
        <f>VLOOKUP($D417,'Team - Wins CALC'!$C$22:$U$53,R$1+2,FALSE)</f>
        <v>0</v>
      </c>
      <c r="S417" s="19">
        <f>VLOOKUP($D417,'Team - Wins CALC'!$C$22:$U$53,S$1+2,FALSE)</f>
        <v>0</v>
      </c>
      <c r="T417" s="19">
        <f>VLOOKUP($D417,'Team - Wins CALC'!$C$22:$U$53,T$1+2,FALSE)</f>
        <v>0</v>
      </c>
      <c r="U417" s="19">
        <f>VLOOKUP($D417,'Team - Wins CALC'!$C$22:$U$53,U$1+2,FALSE)</f>
        <v>0</v>
      </c>
      <c r="V417" s="23">
        <f t="shared" si="103"/>
        <v>0</v>
      </c>
    </row>
    <row r="418" spans="3:41" ht="13.5" thickBot="1">
      <c r="C418" s="17"/>
      <c r="D418" s="18" t="s">
        <v>86</v>
      </c>
      <c r="E418" s="16">
        <f>SUM(E410:E417)</f>
        <v>4</v>
      </c>
      <c r="F418" s="13">
        <f aca="true" t="shared" si="104" ref="F418:U418">SUM(F410:F417)</f>
        <v>6</v>
      </c>
      <c r="G418" s="13">
        <f t="shared" si="104"/>
        <v>0</v>
      </c>
      <c r="H418" s="13">
        <f t="shared" si="104"/>
        <v>0</v>
      </c>
      <c r="I418" s="13">
        <f t="shared" si="104"/>
        <v>0</v>
      </c>
      <c r="J418" s="13">
        <f t="shared" si="104"/>
        <v>0</v>
      </c>
      <c r="K418" s="13">
        <f t="shared" si="104"/>
        <v>0</v>
      </c>
      <c r="L418" s="13">
        <f t="shared" si="104"/>
        <v>0</v>
      </c>
      <c r="M418" s="13">
        <f t="shared" si="104"/>
        <v>0</v>
      </c>
      <c r="N418" s="13">
        <f t="shared" si="104"/>
        <v>0</v>
      </c>
      <c r="O418" s="13">
        <f t="shared" si="104"/>
        <v>0</v>
      </c>
      <c r="P418" s="13">
        <f t="shared" si="104"/>
        <v>0</v>
      </c>
      <c r="Q418" s="13">
        <f t="shared" si="104"/>
        <v>0</v>
      </c>
      <c r="R418" s="13">
        <f t="shared" si="104"/>
        <v>0</v>
      </c>
      <c r="S418" s="13">
        <f t="shared" si="104"/>
        <v>0</v>
      </c>
      <c r="T418" s="13">
        <f t="shared" si="104"/>
        <v>0</v>
      </c>
      <c r="U418" s="14">
        <f t="shared" si="104"/>
        <v>0</v>
      </c>
      <c r="V418" s="24">
        <f t="shared" si="103"/>
        <v>10</v>
      </c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3:41" s="20" customFormat="1" ht="22.5" customHeight="1">
      <c r="C419" s="34" t="s">
        <v>87</v>
      </c>
      <c r="D419" s="31" t="str">
        <f>VLOOKUP(C409,'Entries - DATA'!$A$4:$S$43,19)</f>
        <v>New York JETS</v>
      </c>
      <c r="E419" s="35">
        <f>VLOOKUP($D419,'Team - Wins CALC'!$C$22:$U$53,E$1+2,FALSE)</f>
        <v>1</v>
      </c>
      <c r="F419" s="35">
        <f>VLOOKUP($D419,'Team - Wins CALC'!$C$22:$U$53,F$1+2,FALSE)</f>
        <v>0</v>
      </c>
      <c r="G419" s="35">
        <f>VLOOKUP($D419,'Team - Wins CALC'!$C$22:$U$53,G$1+2,FALSE)</f>
        <v>0</v>
      </c>
      <c r="H419" s="35">
        <f>VLOOKUP($D419,'Team - Wins CALC'!$C$22:$U$53,H$1+2,FALSE)</f>
        <v>0</v>
      </c>
      <c r="I419" s="35">
        <f>VLOOKUP($D419,'Team - Wins CALC'!$C$22:$U$53,I$1+2,FALSE)</f>
        <v>0</v>
      </c>
      <c r="J419" s="35">
        <f>VLOOKUP($D419,'Team - Wins CALC'!$C$22:$U$53,J$1+2,FALSE)</f>
        <v>0</v>
      </c>
      <c r="K419" s="35">
        <f>VLOOKUP($D419,'Team - Wins CALC'!$C$22:$U$53,K$1+2,FALSE)</f>
        <v>0</v>
      </c>
      <c r="L419" s="35">
        <f>VLOOKUP($D419,'Team - Wins CALC'!$C$22:$U$53,L$1+2,FALSE)</f>
        <v>0</v>
      </c>
      <c r="M419" s="35">
        <f>VLOOKUP($D419,'Team - Wins CALC'!$C$22:$U$53,M$1+2,FALSE)</f>
        <v>0</v>
      </c>
      <c r="N419" s="35">
        <f>VLOOKUP($D419,'Team - Wins CALC'!$C$22:$U$53,N$1+2,FALSE)</f>
        <v>0</v>
      </c>
      <c r="O419" s="35">
        <f>VLOOKUP($D419,'Team - Wins CALC'!$C$22:$U$53,O$1+2,FALSE)</f>
        <v>0</v>
      </c>
      <c r="P419" s="35">
        <f>VLOOKUP($D419,'Team - Wins CALC'!$C$22:$U$53,P$1+2,FALSE)</f>
        <v>0</v>
      </c>
      <c r="Q419" s="35">
        <f>VLOOKUP($D419,'Team - Wins CALC'!$C$22:$U$53,Q$1+2,FALSE)</f>
        <v>0</v>
      </c>
      <c r="R419" s="35">
        <f>VLOOKUP($D419,'Team - Wins CALC'!$C$22:$U$53,R$1+2,FALSE)</f>
        <v>0</v>
      </c>
      <c r="S419" s="35">
        <f>VLOOKUP($D419,'Team - Wins CALC'!$C$22:$U$53,S$1+2,FALSE)</f>
        <v>0</v>
      </c>
      <c r="T419" s="35">
        <f>VLOOKUP($D419,'Team - Wins CALC'!$C$22:$U$53,T$1+2,FALSE)</f>
        <v>0</v>
      </c>
      <c r="U419" s="35">
        <f>VLOOKUP($D419,'Team - Wins CALC'!$C$22:$U$53,U$1+2,FALSE)</f>
        <v>0</v>
      </c>
      <c r="V419" s="25">
        <f>SUM(E419:U419)</f>
        <v>1</v>
      </c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24:41" ht="12.75">
      <c r="X420" s="1">
        <v>1</v>
      </c>
      <c r="Y420" s="1">
        <v>2</v>
      </c>
      <c r="Z420" s="1">
        <v>3</v>
      </c>
      <c r="AA420" s="1">
        <v>4</v>
      </c>
      <c r="AB420" s="1">
        <v>5</v>
      </c>
      <c r="AC420" s="1">
        <v>6</v>
      </c>
      <c r="AD420" s="1">
        <v>7</v>
      </c>
      <c r="AE420" s="1">
        <v>8</v>
      </c>
      <c r="AF420" s="1">
        <v>9</v>
      </c>
      <c r="AG420" s="1">
        <v>10</v>
      </c>
      <c r="AH420" s="1">
        <v>11</v>
      </c>
      <c r="AI420" s="1">
        <v>12</v>
      </c>
      <c r="AJ420" s="1">
        <v>13</v>
      </c>
      <c r="AK420" s="1">
        <v>14</v>
      </c>
      <c r="AL420" s="1">
        <v>15</v>
      </c>
      <c r="AM420" s="1">
        <v>16</v>
      </c>
      <c r="AN420" s="1">
        <v>17</v>
      </c>
      <c r="AO420" s="15" t="s">
        <v>92</v>
      </c>
    </row>
    <row r="421" spans="3:41" ht="13.5" thickBot="1">
      <c r="C421" t="str">
        <f ca="1">INDIRECT("'Entries - DATA'!"&amp;"A"&amp;A422+3)</f>
        <v>Urkowski</v>
      </c>
      <c r="E421" s="1">
        <v>1</v>
      </c>
      <c r="F421" s="1">
        <v>2</v>
      </c>
      <c r="G421" s="1">
        <v>3</v>
      </c>
      <c r="H421" s="1">
        <v>4</v>
      </c>
      <c r="I421" s="1">
        <v>5</v>
      </c>
      <c r="J421" s="1">
        <v>6</v>
      </c>
      <c r="K421" s="1">
        <v>7</v>
      </c>
      <c r="L421" s="1">
        <v>8</v>
      </c>
      <c r="M421" s="1">
        <v>9</v>
      </c>
      <c r="N421" s="1">
        <v>10</v>
      </c>
      <c r="O421" s="1">
        <v>11</v>
      </c>
      <c r="P421" s="1">
        <v>12</v>
      </c>
      <c r="Q421" s="1">
        <v>13</v>
      </c>
      <c r="R421" s="1">
        <v>14</v>
      </c>
      <c r="S421" s="1">
        <v>15</v>
      </c>
      <c r="T421" s="1">
        <v>16</v>
      </c>
      <c r="U421" s="1">
        <v>17</v>
      </c>
      <c r="V421" s="20" t="s">
        <v>88</v>
      </c>
      <c r="X421">
        <f aca="true" t="shared" si="105" ref="X421:AN421">+E430</f>
        <v>4</v>
      </c>
      <c r="Y421">
        <f t="shared" si="105"/>
        <v>4</v>
      </c>
      <c r="Z421">
        <f t="shared" si="105"/>
        <v>0</v>
      </c>
      <c r="AA421">
        <f t="shared" si="105"/>
        <v>0</v>
      </c>
      <c r="AB421">
        <f t="shared" si="105"/>
        <v>0</v>
      </c>
      <c r="AC421">
        <f t="shared" si="105"/>
        <v>0</v>
      </c>
      <c r="AD421">
        <f t="shared" si="105"/>
        <v>0</v>
      </c>
      <c r="AE421">
        <f t="shared" si="105"/>
        <v>0</v>
      </c>
      <c r="AF421">
        <f t="shared" si="105"/>
        <v>0</v>
      </c>
      <c r="AG421">
        <f t="shared" si="105"/>
        <v>0</v>
      </c>
      <c r="AH421">
        <f t="shared" si="105"/>
        <v>0</v>
      </c>
      <c r="AI421">
        <f t="shared" si="105"/>
        <v>0</v>
      </c>
      <c r="AJ421">
        <f t="shared" si="105"/>
        <v>0</v>
      </c>
      <c r="AK421">
        <f t="shared" si="105"/>
        <v>0</v>
      </c>
      <c r="AL421">
        <f t="shared" si="105"/>
        <v>0</v>
      </c>
      <c r="AM421">
        <f t="shared" si="105"/>
        <v>0</v>
      </c>
      <c r="AN421">
        <f t="shared" si="105"/>
        <v>0</v>
      </c>
      <c r="AO421">
        <f>+V431</f>
        <v>0</v>
      </c>
    </row>
    <row r="422" spans="1:22" ht="12.75">
      <c r="A422">
        <f>+SUM(A409:A421)+1</f>
        <v>36</v>
      </c>
      <c r="C422" s="9" t="s">
        <v>4</v>
      </c>
      <c r="D422" s="3" t="str">
        <f>VLOOKUP(C421,'Entries - DATA'!$A$4:$S$43,11)</f>
        <v>New Orleans SAINTS</v>
      </c>
      <c r="E422" s="19">
        <f>VLOOKUP($D422,'Team - Wins CALC'!$C$22:$U$53,E$1+2,FALSE)</f>
        <v>1</v>
      </c>
      <c r="F422" s="19">
        <f>VLOOKUP($D422,'Team - Wins CALC'!$C$22:$U$53,F$1+2,FALSE)</f>
        <v>0</v>
      </c>
      <c r="G422" s="19">
        <f>VLOOKUP($D422,'Team - Wins CALC'!$C$22:$U$53,G$1+2,FALSE)</f>
        <v>0</v>
      </c>
      <c r="H422" s="19">
        <f>VLOOKUP($D422,'Team - Wins CALC'!$C$22:$U$53,H$1+2,FALSE)</f>
        <v>0</v>
      </c>
      <c r="I422" s="19">
        <f>VLOOKUP($D422,'Team - Wins CALC'!$C$22:$U$53,I$1+2,FALSE)</f>
        <v>0</v>
      </c>
      <c r="J422" s="19">
        <f>VLOOKUP($D422,'Team - Wins CALC'!$C$22:$U$53,J$1+2,FALSE)</f>
        <v>0</v>
      </c>
      <c r="K422" s="19">
        <f>VLOOKUP($D422,'Team - Wins CALC'!$C$22:$U$53,K$1+2,FALSE)</f>
        <v>0</v>
      </c>
      <c r="L422" s="19">
        <f>VLOOKUP($D422,'Team - Wins CALC'!$C$22:$U$53,L$1+2,FALSE)</f>
        <v>0</v>
      </c>
      <c r="M422" s="19">
        <f>VLOOKUP($D422,'Team - Wins CALC'!$C$22:$U$53,M$1+2,FALSE)</f>
        <v>0</v>
      </c>
      <c r="N422" s="19">
        <f>VLOOKUP($D422,'Team - Wins CALC'!$C$22:$U$53,N$1+2,FALSE)</f>
        <v>0</v>
      </c>
      <c r="O422" s="19">
        <f>VLOOKUP($D422,'Team - Wins CALC'!$C$22:$U$53,O$1+2,FALSE)</f>
        <v>0</v>
      </c>
      <c r="P422" s="19">
        <f>VLOOKUP($D422,'Team - Wins CALC'!$C$22:$U$53,P$1+2,FALSE)</f>
        <v>0</v>
      </c>
      <c r="Q422" s="19">
        <f>VLOOKUP($D422,'Team - Wins CALC'!$C$22:$U$53,Q$1+2,FALSE)</f>
        <v>0</v>
      </c>
      <c r="R422" s="19">
        <f>VLOOKUP($D422,'Team - Wins CALC'!$C$22:$U$53,R$1+2,FALSE)</f>
        <v>0</v>
      </c>
      <c r="S422" s="19">
        <f>VLOOKUP($D422,'Team - Wins CALC'!$C$22:$U$53,S$1+2,FALSE)</f>
        <v>0</v>
      </c>
      <c r="T422" s="19">
        <f>VLOOKUP($D422,'Team - Wins CALC'!$C$22:$U$53,T$1+2,FALSE)</f>
        <v>0</v>
      </c>
      <c r="U422" s="19">
        <f>VLOOKUP($D422,'Team - Wins CALC'!$C$22:$U$53,U$1+2,FALSE)</f>
        <v>0</v>
      </c>
      <c r="V422" s="21">
        <f>SUM(E422:U422)</f>
        <v>1</v>
      </c>
    </row>
    <row r="423" spans="3:22" ht="12.75">
      <c r="C423" s="10"/>
      <c r="D423" s="3" t="str">
        <f>VLOOKUP(C421,'Entries - DATA'!$A$4:$S$43,12)</f>
        <v>Dallas COWBOYS</v>
      </c>
      <c r="E423" s="19">
        <f>VLOOKUP($D423,'Team - Wins CALC'!$C$22:$U$53,E$1+2,FALSE)</f>
        <v>1</v>
      </c>
      <c r="F423" s="19">
        <f>VLOOKUP($D423,'Team - Wins CALC'!$C$22:$U$53,F$1+2,FALSE)</f>
        <v>1</v>
      </c>
      <c r="G423" s="19">
        <f>VLOOKUP($D423,'Team - Wins CALC'!$C$22:$U$53,G$1+2,FALSE)</f>
        <v>0</v>
      </c>
      <c r="H423" s="19">
        <f>VLOOKUP($D423,'Team - Wins CALC'!$C$22:$U$53,H$1+2,FALSE)</f>
        <v>0</v>
      </c>
      <c r="I423" s="19">
        <f>VLOOKUP($D423,'Team - Wins CALC'!$C$22:$U$53,I$1+2,FALSE)</f>
        <v>0</v>
      </c>
      <c r="J423" s="19">
        <f>VLOOKUP($D423,'Team - Wins CALC'!$C$22:$U$53,J$1+2,FALSE)</f>
        <v>0</v>
      </c>
      <c r="K423" s="19">
        <f>VLOOKUP($D423,'Team - Wins CALC'!$C$22:$U$53,K$1+2,FALSE)</f>
        <v>0</v>
      </c>
      <c r="L423" s="19">
        <f>VLOOKUP($D423,'Team - Wins CALC'!$C$22:$U$53,L$1+2,FALSE)</f>
        <v>0</v>
      </c>
      <c r="M423" s="19">
        <f>VLOOKUP($D423,'Team - Wins CALC'!$C$22:$U$53,M$1+2,FALSE)</f>
        <v>0</v>
      </c>
      <c r="N423" s="19">
        <f>VLOOKUP($D423,'Team - Wins CALC'!$C$22:$U$53,N$1+2,FALSE)</f>
        <v>0</v>
      </c>
      <c r="O423" s="19">
        <f>VLOOKUP($D423,'Team - Wins CALC'!$C$22:$U$53,O$1+2,FALSE)</f>
        <v>0</v>
      </c>
      <c r="P423" s="19">
        <f>VLOOKUP($D423,'Team - Wins CALC'!$C$22:$U$53,P$1+2,FALSE)</f>
        <v>0</v>
      </c>
      <c r="Q423" s="19">
        <f>VLOOKUP($D423,'Team - Wins CALC'!$C$22:$U$53,Q$1+2,FALSE)</f>
        <v>0</v>
      </c>
      <c r="R423" s="19">
        <f>VLOOKUP($D423,'Team - Wins CALC'!$C$22:$U$53,R$1+2,FALSE)</f>
        <v>0</v>
      </c>
      <c r="S423" s="19">
        <f>VLOOKUP($D423,'Team - Wins CALC'!$C$22:$U$53,S$1+2,FALSE)</f>
        <v>0</v>
      </c>
      <c r="T423" s="19">
        <f>VLOOKUP($D423,'Team - Wins CALC'!$C$22:$U$53,T$1+2,FALSE)</f>
        <v>0</v>
      </c>
      <c r="U423" s="19">
        <f>VLOOKUP($D423,'Team - Wins CALC'!$C$22:$U$53,U$1+2,FALSE)</f>
        <v>0</v>
      </c>
      <c r="V423" s="22">
        <f aca="true" t="shared" si="106" ref="V423:V430">SUM(E423:U423)</f>
        <v>2</v>
      </c>
    </row>
    <row r="424" spans="1:22" ht="12.75">
      <c r="A424" s="15"/>
      <c r="C424" s="10"/>
      <c r="D424" s="3" t="str">
        <f>VLOOKUP(C421,'Entries - DATA'!$A$4:$S$43,13)</f>
        <v>Minnesota VIKINGS</v>
      </c>
      <c r="E424" s="19">
        <f>VLOOKUP($D424,'Team - Wins CALC'!$C$22:$U$53,E$1+2,FALSE)</f>
        <v>0</v>
      </c>
      <c r="F424" s="19">
        <f>VLOOKUP($D424,'Team - Wins CALC'!$C$22:$U$53,F$1+2,FALSE)</f>
        <v>0</v>
      </c>
      <c r="G424" s="19">
        <f>VLOOKUP($D424,'Team - Wins CALC'!$C$22:$U$53,G$1+2,FALSE)</f>
        <v>0</v>
      </c>
      <c r="H424" s="19">
        <f>VLOOKUP($D424,'Team - Wins CALC'!$C$22:$U$53,H$1+2,FALSE)</f>
        <v>0</v>
      </c>
      <c r="I424" s="19">
        <f>VLOOKUP($D424,'Team - Wins CALC'!$C$22:$U$53,I$1+2,FALSE)</f>
        <v>0</v>
      </c>
      <c r="J424" s="19">
        <f>VLOOKUP($D424,'Team - Wins CALC'!$C$22:$U$53,J$1+2,FALSE)</f>
        <v>0</v>
      </c>
      <c r="K424" s="19">
        <f>VLOOKUP($D424,'Team - Wins CALC'!$C$22:$U$53,K$1+2,FALSE)</f>
        <v>0</v>
      </c>
      <c r="L424" s="19">
        <f>VLOOKUP($D424,'Team - Wins CALC'!$C$22:$U$53,L$1+2,FALSE)</f>
        <v>0</v>
      </c>
      <c r="M424" s="19">
        <f>VLOOKUP($D424,'Team - Wins CALC'!$C$22:$U$53,M$1+2,FALSE)</f>
        <v>0</v>
      </c>
      <c r="N424" s="19">
        <f>VLOOKUP($D424,'Team - Wins CALC'!$C$22:$U$53,N$1+2,FALSE)</f>
        <v>0</v>
      </c>
      <c r="O424" s="19">
        <f>VLOOKUP($D424,'Team - Wins CALC'!$C$22:$U$53,O$1+2,FALSE)</f>
        <v>0</v>
      </c>
      <c r="P424" s="19">
        <f>VLOOKUP($D424,'Team - Wins CALC'!$C$22:$U$53,P$1+2,FALSE)</f>
        <v>0</v>
      </c>
      <c r="Q424" s="19">
        <f>VLOOKUP($D424,'Team - Wins CALC'!$C$22:$U$53,Q$1+2,FALSE)</f>
        <v>0</v>
      </c>
      <c r="R424" s="19">
        <f>VLOOKUP($D424,'Team - Wins CALC'!$C$22:$U$53,R$1+2,FALSE)</f>
        <v>0</v>
      </c>
      <c r="S424" s="19">
        <f>VLOOKUP($D424,'Team - Wins CALC'!$C$22:$U$53,S$1+2,FALSE)</f>
        <v>0</v>
      </c>
      <c r="T424" s="19">
        <f>VLOOKUP($D424,'Team - Wins CALC'!$C$22:$U$53,T$1+2,FALSE)</f>
        <v>0</v>
      </c>
      <c r="U424" s="19">
        <f>VLOOKUP($D424,'Team - Wins CALC'!$C$22:$U$53,U$1+2,FALSE)</f>
        <v>0</v>
      </c>
      <c r="V424" s="22">
        <f t="shared" si="106"/>
        <v>0</v>
      </c>
    </row>
    <row r="425" spans="3:22" ht="12.75">
      <c r="C425" s="11"/>
      <c r="D425" s="3" t="str">
        <f>VLOOKUP(C421,'Entries - DATA'!$A$4:$S$43,14)</f>
        <v>Seattle SEAHAWKS</v>
      </c>
      <c r="E425" s="19">
        <f>VLOOKUP($D425,'Team - Wins CALC'!$C$22:$U$53,E$1+2,FALSE)</f>
        <v>0</v>
      </c>
      <c r="F425" s="19">
        <f>VLOOKUP($D425,'Team - Wins CALC'!$C$22:$U$53,F$1+2,FALSE)</f>
        <v>0</v>
      </c>
      <c r="G425" s="19">
        <f>VLOOKUP($D425,'Team - Wins CALC'!$C$22:$U$53,G$1+2,FALSE)</f>
        <v>0</v>
      </c>
      <c r="H425" s="19">
        <f>VLOOKUP($D425,'Team - Wins CALC'!$C$22:$U$53,H$1+2,FALSE)</f>
        <v>0</v>
      </c>
      <c r="I425" s="19">
        <f>VLOOKUP($D425,'Team - Wins CALC'!$C$22:$U$53,I$1+2,FALSE)</f>
        <v>0</v>
      </c>
      <c r="J425" s="19">
        <f>VLOOKUP($D425,'Team - Wins CALC'!$C$22:$U$53,J$1+2,FALSE)</f>
        <v>0</v>
      </c>
      <c r="K425" s="19">
        <f>VLOOKUP($D425,'Team - Wins CALC'!$C$22:$U$53,K$1+2,FALSE)</f>
        <v>0</v>
      </c>
      <c r="L425" s="19">
        <f>VLOOKUP($D425,'Team - Wins CALC'!$C$22:$U$53,L$1+2,FALSE)</f>
        <v>0</v>
      </c>
      <c r="M425" s="19">
        <f>VLOOKUP($D425,'Team - Wins CALC'!$C$22:$U$53,M$1+2,FALSE)</f>
        <v>0</v>
      </c>
      <c r="N425" s="19">
        <f>VLOOKUP($D425,'Team - Wins CALC'!$C$22:$U$53,N$1+2,FALSE)</f>
        <v>0</v>
      </c>
      <c r="O425" s="19">
        <f>VLOOKUP($D425,'Team - Wins CALC'!$C$22:$U$53,O$1+2,FALSE)</f>
        <v>0</v>
      </c>
      <c r="P425" s="19">
        <f>VLOOKUP($D425,'Team - Wins CALC'!$C$22:$U$53,P$1+2,FALSE)</f>
        <v>0</v>
      </c>
      <c r="Q425" s="19">
        <f>VLOOKUP($D425,'Team - Wins CALC'!$C$22:$U$53,Q$1+2,FALSE)</f>
        <v>0</v>
      </c>
      <c r="R425" s="19">
        <f>VLOOKUP($D425,'Team - Wins CALC'!$C$22:$U$53,R$1+2,FALSE)</f>
        <v>0</v>
      </c>
      <c r="S425" s="19">
        <f>VLOOKUP($D425,'Team - Wins CALC'!$C$22:$U$53,S$1+2,FALSE)</f>
        <v>0</v>
      </c>
      <c r="T425" s="19">
        <f>VLOOKUP($D425,'Team - Wins CALC'!$C$22:$U$53,T$1+2,FALSE)</f>
        <v>0</v>
      </c>
      <c r="U425" s="19">
        <f>VLOOKUP($D425,'Team - Wins CALC'!$C$22:$U$53,U$1+2,FALSE)</f>
        <v>0</v>
      </c>
      <c r="V425" s="22">
        <f t="shared" si="106"/>
        <v>0</v>
      </c>
    </row>
    <row r="426" spans="3:22" ht="12.75">
      <c r="C426" s="9" t="s">
        <v>6</v>
      </c>
      <c r="D426" s="3" t="str">
        <f>VLOOKUP(C421,'Entries - DATA'!$A$4:$S$43,15)</f>
        <v>Indianapolis COLTS</v>
      </c>
      <c r="E426" s="19">
        <f>VLOOKUP($D426,'Team - Wins CALC'!$C$22:$U$53,E$1+2,FALSE)</f>
        <v>0</v>
      </c>
      <c r="F426" s="19">
        <f>VLOOKUP($D426,'Team - Wins CALC'!$C$22:$U$53,F$1+2,FALSE)</f>
        <v>1</v>
      </c>
      <c r="G426" s="19">
        <f>VLOOKUP($D426,'Team - Wins CALC'!$C$22:$U$53,G$1+2,FALSE)</f>
        <v>0</v>
      </c>
      <c r="H426" s="19">
        <f>VLOOKUP($D426,'Team - Wins CALC'!$C$22:$U$53,H$1+2,FALSE)</f>
        <v>0</v>
      </c>
      <c r="I426" s="19">
        <f>VLOOKUP($D426,'Team - Wins CALC'!$C$22:$U$53,I$1+2,FALSE)</f>
        <v>0</v>
      </c>
      <c r="J426" s="19">
        <f>VLOOKUP($D426,'Team - Wins CALC'!$C$22:$U$53,J$1+2,FALSE)</f>
        <v>0</v>
      </c>
      <c r="K426" s="19">
        <f>VLOOKUP($D426,'Team - Wins CALC'!$C$22:$U$53,K$1+2,FALSE)</f>
        <v>0</v>
      </c>
      <c r="L426" s="19">
        <f>VLOOKUP($D426,'Team - Wins CALC'!$C$22:$U$53,L$1+2,FALSE)</f>
        <v>0</v>
      </c>
      <c r="M426" s="19">
        <f>VLOOKUP($D426,'Team - Wins CALC'!$C$22:$U$53,M$1+2,FALSE)</f>
        <v>0</v>
      </c>
      <c r="N426" s="19">
        <f>VLOOKUP($D426,'Team - Wins CALC'!$C$22:$U$53,N$1+2,FALSE)</f>
        <v>0</v>
      </c>
      <c r="O426" s="19">
        <f>VLOOKUP($D426,'Team - Wins CALC'!$C$22:$U$53,O$1+2,FALSE)</f>
        <v>0</v>
      </c>
      <c r="P426" s="19">
        <f>VLOOKUP($D426,'Team - Wins CALC'!$C$22:$U$53,P$1+2,FALSE)</f>
        <v>0</v>
      </c>
      <c r="Q426" s="19">
        <f>VLOOKUP($D426,'Team - Wins CALC'!$C$22:$U$53,Q$1+2,FALSE)</f>
        <v>0</v>
      </c>
      <c r="R426" s="19">
        <f>VLOOKUP($D426,'Team - Wins CALC'!$C$22:$U$53,R$1+2,FALSE)</f>
        <v>0</v>
      </c>
      <c r="S426" s="19">
        <f>VLOOKUP($D426,'Team - Wins CALC'!$C$22:$U$53,S$1+2,FALSE)</f>
        <v>0</v>
      </c>
      <c r="T426" s="19">
        <f>VLOOKUP($D426,'Team - Wins CALC'!$C$22:$U$53,T$1+2,FALSE)</f>
        <v>0</v>
      </c>
      <c r="U426" s="19">
        <f>VLOOKUP($D426,'Team - Wins CALC'!$C$22:$U$53,U$1+2,FALSE)</f>
        <v>0</v>
      </c>
      <c r="V426" s="22">
        <f t="shared" si="106"/>
        <v>1</v>
      </c>
    </row>
    <row r="427" spans="3:22" ht="12.75">
      <c r="C427" s="10"/>
      <c r="D427" s="3" t="str">
        <f>VLOOKUP(C421,'Entries - DATA'!$A$4:$S$43,16)</f>
        <v>New England PATRIOTS</v>
      </c>
      <c r="E427" s="19">
        <f>VLOOKUP($D427,'Team - Wins CALC'!$C$22:$U$53,E$1+2,FALSE)</f>
        <v>1</v>
      </c>
      <c r="F427" s="19">
        <f>VLOOKUP($D427,'Team - Wins CALC'!$C$22:$U$53,F$1+2,FALSE)</f>
        <v>1</v>
      </c>
      <c r="G427" s="19">
        <f>VLOOKUP($D427,'Team - Wins CALC'!$C$22:$U$53,G$1+2,FALSE)</f>
        <v>0</v>
      </c>
      <c r="H427" s="19">
        <f>VLOOKUP($D427,'Team - Wins CALC'!$C$22:$U$53,H$1+2,FALSE)</f>
        <v>0</v>
      </c>
      <c r="I427" s="19">
        <f>VLOOKUP($D427,'Team - Wins CALC'!$C$22:$U$53,I$1+2,FALSE)</f>
        <v>0</v>
      </c>
      <c r="J427" s="19">
        <f>VLOOKUP($D427,'Team - Wins CALC'!$C$22:$U$53,J$1+2,FALSE)</f>
        <v>0</v>
      </c>
      <c r="K427" s="19">
        <f>VLOOKUP($D427,'Team - Wins CALC'!$C$22:$U$53,K$1+2,FALSE)</f>
        <v>0</v>
      </c>
      <c r="L427" s="19">
        <f>VLOOKUP($D427,'Team - Wins CALC'!$C$22:$U$53,L$1+2,FALSE)</f>
        <v>0</v>
      </c>
      <c r="M427" s="19">
        <f>VLOOKUP($D427,'Team - Wins CALC'!$C$22:$U$53,M$1+2,FALSE)</f>
        <v>0</v>
      </c>
      <c r="N427" s="19">
        <f>VLOOKUP($D427,'Team - Wins CALC'!$C$22:$U$53,N$1+2,FALSE)</f>
        <v>0</v>
      </c>
      <c r="O427" s="19">
        <f>VLOOKUP($D427,'Team - Wins CALC'!$C$22:$U$53,O$1+2,FALSE)</f>
        <v>0</v>
      </c>
      <c r="P427" s="19">
        <f>VLOOKUP($D427,'Team - Wins CALC'!$C$22:$U$53,P$1+2,FALSE)</f>
        <v>0</v>
      </c>
      <c r="Q427" s="19">
        <f>VLOOKUP($D427,'Team - Wins CALC'!$C$22:$U$53,Q$1+2,FALSE)</f>
        <v>0</v>
      </c>
      <c r="R427" s="19">
        <f>VLOOKUP($D427,'Team - Wins CALC'!$C$22:$U$53,R$1+2,FALSE)</f>
        <v>0</v>
      </c>
      <c r="S427" s="19">
        <f>VLOOKUP($D427,'Team - Wins CALC'!$C$22:$U$53,S$1+2,FALSE)</f>
        <v>0</v>
      </c>
      <c r="T427" s="19">
        <f>VLOOKUP($D427,'Team - Wins CALC'!$C$22:$U$53,T$1+2,FALSE)</f>
        <v>0</v>
      </c>
      <c r="U427" s="19">
        <f>VLOOKUP($D427,'Team - Wins CALC'!$C$22:$U$53,U$1+2,FALSE)</f>
        <v>0</v>
      </c>
      <c r="V427" s="22">
        <f t="shared" si="106"/>
        <v>2</v>
      </c>
    </row>
    <row r="428" spans="3:22" ht="12.75">
      <c r="C428" s="10"/>
      <c r="D428" s="3" t="str">
        <f>VLOOKUP(C421,'Entries - DATA'!$A$4:$S$43,17)</f>
        <v>Pittsburgh STEELERS</v>
      </c>
      <c r="E428" s="19">
        <f>VLOOKUP($D428,'Team - Wins CALC'!$C$22:$U$53,E$1+2,FALSE)</f>
        <v>1</v>
      </c>
      <c r="F428" s="19">
        <f>VLOOKUP($D428,'Team - Wins CALC'!$C$22:$U$53,F$1+2,FALSE)</f>
        <v>1</v>
      </c>
      <c r="G428" s="19">
        <f>VLOOKUP($D428,'Team - Wins CALC'!$C$22:$U$53,G$1+2,FALSE)</f>
        <v>0</v>
      </c>
      <c r="H428" s="19">
        <f>VLOOKUP($D428,'Team - Wins CALC'!$C$22:$U$53,H$1+2,FALSE)</f>
        <v>0</v>
      </c>
      <c r="I428" s="19">
        <f>VLOOKUP($D428,'Team - Wins CALC'!$C$22:$U$53,I$1+2,FALSE)</f>
        <v>0</v>
      </c>
      <c r="J428" s="19">
        <f>VLOOKUP($D428,'Team - Wins CALC'!$C$22:$U$53,J$1+2,FALSE)</f>
        <v>0</v>
      </c>
      <c r="K428" s="19">
        <f>VLOOKUP($D428,'Team - Wins CALC'!$C$22:$U$53,K$1+2,FALSE)</f>
        <v>0</v>
      </c>
      <c r="L428" s="19">
        <f>VLOOKUP($D428,'Team - Wins CALC'!$C$22:$U$53,L$1+2,FALSE)</f>
        <v>0</v>
      </c>
      <c r="M428" s="19">
        <f>VLOOKUP($D428,'Team - Wins CALC'!$C$22:$U$53,M$1+2,FALSE)</f>
        <v>0</v>
      </c>
      <c r="N428" s="19">
        <f>VLOOKUP($D428,'Team - Wins CALC'!$C$22:$U$53,N$1+2,FALSE)</f>
        <v>0</v>
      </c>
      <c r="O428" s="19">
        <f>VLOOKUP($D428,'Team - Wins CALC'!$C$22:$U$53,O$1+2,FALSE)</f>
        <v>0</v>
      </c>
      <c r="P428" s="19">
        <f>VLOOKUP($D428,'Team - Wins CALC'!$C$22:$U$53,P$1+2,FALSE)</f>
        <v>0</v>
      </c>
      <c r="Q428" s="19">
        <f>VLOOKUP($D428,'Team - Wins CALC'!$C$22:$U$53,Q$1+2,FALSE)</f>
        <v>0</v>
      </c>
      <c r="R428" s="19">
        <f>VLOOKUP($D428,'Team - Wins CALC'!$C$22:$U$53,R$1+2,FALSE)</f>
        <v>0</v>
      </c>
      <c r="S428" s="19">
        <f>VLOOKUP($D428,'Team - Wins CALC'!$C$22:$U$53,S$1+2,FALSE)</f>
        <v>0</v>
      </c>
      <c r="T428" s="19">
        <f>VLOOKUP($D428,'Team - Wins CALC'!$C$22:$U$53,T$1+2,FALSE)</f>
        <v>0</v>
      </c>
      <c r="U428" s="19">
        <f>VLOOKUP($D428,'Team - Wins CALC'!$C$22:$U$53,U$1+2,FALSE)</f>
        <v>0</v>
      </c>
      <c r="V428" s="22">
        <f t="shared" si="106"/>
        <v>2</v>
      </c>
    </row>
    <row r="429" spans="3:22" ht="13.5" thickBot="1">
      <c r="C429" s="11"/>
      <c r="D429" s="3" t="str">
        <f>VLOOKUP(C421,'Entries - DATA'!$A$4:$S$43,18)</f>
        <v>San Diego CHARGERS</v>
      </c>
      <c r="E429" s="19">
        <f>VLOOKUP($D429,'Team - Wins CALC'!$C$22:$U$53,E$1+2,FALSE)</f>
        <v>0</v>
      </c>
      <c r="F429" s="19">
        <f>VLOOKUP($D429,'Team - Wins CALC'!$C$22:$U$53,F$1+2,FALSE)</f>
        <v>0</v>
      </c>
      <c r="G429" s="19">
        <f>VLOOKUP($D429,'Team - Wins CALC'!$C$22:$U$53,G$1+2,FALSE)</f>
        <v>0</v>
      </c>
      <c r="H429" s="19">
        <f>VLOOKUP($D429,'Team - Wins CALC'!$C$22:$U$53,H$1+2,FALSE)</f>
        <v>0</v>
      </c>
      <c r="I429" s="19">
        <f>VLOOKUP($D429,'Team - Wins CALC'!$C$22:$U$53,I$1+2,FALSE)</f>
        <v>0</v>
      </c>
      <c r="J429" s="19">
        <f>VLOOKUP($D429,'Team - Wins CALC'!$C$22:$U$53,J$1+2,FALSE)</f>
        <v>0</v>
      </c>
      <c r="K429" s="19">
        <f>VLOOKUP($D429,'Team - Wins CALC'!$C$22:$U$53,K$1+2,FALSE)</f>
        <v>0</v>
      </c>
      <c r="L429" s="19">
        <f>VLOOKUP($D429,'Team - Wins CALC'!$C$22:$U$53,L$1+2,FALSE)</f>
        <v>0</v>
      </c>
      <c r="M429" s="19">
        <f>VLOOKUP($D429,'Team - Wins CALC'!$C$22:$U$53,M$1+2,FALSE)</f>
        <v>0</v>
      </c>
      <c r="N429" s="19">
        <f>VLOOKUP($D429,'Team - Wins CALC'!$C$22:$U$53,N$1+2,FALSE)</f>
        <v>0</v>
      </c>
      <c r="O429" s="19">
        <f>VLOOKUP($D429,'Team - Wins CALC'!$C$22:$U$53,O$1+2,FALSE)</f>
        <v>0</v>
      </c>
      <c r="P429" s="19">
        <f>VLOOKUP($D429,'Team - Wins CALC'!$C$22:$U$53,P$1+2,FALSE)</f>
        <v>0</v>
      </c>
      <c r="Q429" s="19">
        <f>VLOOKUP($D429,'Team - Wins CALC'!$C$22:$U$53,Q$1+2,FALSE)</f>
        <v>0</v>
      </c>
      <c r="R429" s="19">
        <f>VLOOKUP($D429,'Team - Wins CALC'!$C$22:$U$53,R$1+2,FALSE)</f>
        <v>0</v>
      </c>
      <c r="S429" s="19">
        <f>VLOOKUP($D429,'Team - Wins CALC'!$C$22:$U$53,S$1+2,FALSE)</f>
        <v>0</v>
      </c>
      <c r="T429" s="19">
        <f>VLOOKUP($D429,'Team - Wins CALC'!$C$22:$U$53,T$1+2,FALSE)</f>
        <v>0</v>
      </c>
      <c r="U429" s="19">
        <f>VLOOKUP($D429,'Team - Wins CALC'!$C$22:$U$53,U$1+2,FALSE)</f>
        <v>0</v>
      </c>
      <c r="V429" s="23">
        <f t="shared" si="106"/>
        <v>0</v>
      </c>
    </row>
    <row r="430" spans="3:41" ht="13.5" thickBot="1">
      <c r="C430" s="17"/>
      <c r="D430" s="18" t="s">
        <v>86</v>
      </c>
      <c r="E430" s="16">
        <f>SUM(E422:E429)</f>
        <v>4</v>
      </c>
      <c r="F430" s="13">
        <f aca="true" t="shared" si="107" ref="F430:U430">SUM(F422:F429)</f>
        <v>4</v>
      </c>
      <c r="G430" s="13">
        <f t="shared" si="107"/>
        <v>0</v>
      </c>
      <c r="H430" s="13">
        <f t="shared" si="107"/>
        <v>0</v>
      </c>
      <c r="I430" s="13">
        <f t="shared" si="107"/>
        <v>0</v>
      </c>
      <c r="J430" s="13">
        <f t="shared" si="107"/>
        <v>0</v>
      </c>
      <c r="K430" s="13">
        <f t="shared" si="107"/>
        <v>0</v>
      </c>
      <c r="L430" s="13">
        <f t="shared" si="107"/>
        <v>0</v>
      </c>
      <c r="M430" s="13">
        <f t="shared" si="107"/>
        <v>0</v>
      </c>
      <c r="N430" s="13">
        <f t="shared" si="107"/>
        <v>0</v>
      </c>
      <c r="O430" s="13">
        <f t="shared" si="107"/>
        <v>0</v>
      </c>
      <c r="P430" s="13">
        <f t="shared" si="107"/>
        <v>0</v>
      </c>
      <c r="Q430" s="13">
        <f t="shared" si="107"/>
        <v>0</v>
      </c>
      <c r="R430" s="13">
        <f t="shared" si="107"/>
        <v>0</v>
      </c>
      <c r="S430" s="13">
        <f t="shared" si="107"/>
        <v>0</v>
      </c>
      <c r="T430" s="13">
        <f t="shared" si="107"/>
        <v>0</v>
      </c>
      <c r="U430" s="14">
        <f t="shared" si="107"/>
        <v>0</v>
      </c>
      <c r="V430" s="24">
        <f t="shared" si="106"/>
        <v>8</v>
      </c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3:41" s="20" customFormat="1" ht="22.5" customHeight="1">
      <c r="C431" s="34" t="s">
        <v>87</v>
      </c>
      <c r="D431" s="31" t="str">
        <f>VLOOKUP(C421,'Entries - DATA'!$A$4:$S$43,19)</f>
        <v>Cleveland BROWNS</v>
      </c>
      <c r="E431" s="35">
        <f>VLOOKUP($D431,'Team - Wins CALC'!$C$22:$U$53,E$1+2,FALSE)</f>
        <v>0</v>
      </c>
      <c r="F431" s="35">
        <f>VLOOKUP($D431,'Team - Wins CALC'!$C$22:$U$53,F$1+2,FALSE)</f>
        <v>0</v>
      </c>
      <c r="G431" s="35">
        <f>VLOOKUP($D431,'Team - Wins CALC'!$C$22:$U$53,G$1+2,FALSE)</f>
        <v>0</v>
      </c>
      <c r="H431" s="35">
        <f>VLOOKUP($D431,'Team - Wins CALC'!$C$22:$U$53,H$1+2,FALSE)</f>
        <v>0</v>
      </c>
      <c r="I431" s="35">
        <f>VLOOKUP($D431,'Team - Wins CALC'!$C$22:$U$53,I$1+2,FALSE)</f>
        <v>0</v>
      </c>
      <c r="J431" s="35">
        <f>VLOOKUP($D431,'Team - Wins CALC'!$C$22:$U$53,J$1+2,FALSE)</f>
        <v>0</v>
      </c>
      <c r="K431" s="35">
        <f>VLOOKUP($D431,'Team - Wins CALC'!$C$22:$U$53,K$1+2,FALSE)</f>
        <v>0</v>
      </c>
      <c r="L431" s="35">
        <f>VLOOKUP($D431,'Team - Wins CALC'!$C$22:$U$53,L$1+2,FALSE)</f>
        <v>0</v>
      </c>
      <c r="M431" s="35">
        <f>VLOOKUP($D431,'Team - Wins CALC'!$C$22:$U$53,M$1+2,FALSE)</f>
        <v>0</v>
      </c>
      <c r="N431" s="35">
        <f>VLOOKUP($D431,'Team - Wins CALC'!$C$22:$U$53,N$1+2,FALSE)</f>
        <v>0</v>
      </c>
      <c r="O431" s="35">
        <f>VLOOKUP($D431,'Team - Wins CALC'!$C$22:$U$53,O$1+2,FALSE)</f>
        <v>0</v>
      </c>
      <c r="P431" s="35">
        <f>VLOOKUP($D431,'Team - Wins CALC'!$C$22:$U$53,P$1+2,FALSE)</f>
        <v>0</v>
      </c>
      <c r="Q431" s="35">
        <f>VLOOKUP($D431,'Team - Wins CALC'!$C$22:$U$53,Q$1+2,FALSE)</f>
        <v>0</v>
      </c>
      <c r="R431" s="35">
        <f>VLOOKUP($D431,'Team - Wins CALC'!$C$22:$U$53,R$1+2,FALSE)</f>
        <v>0</v>
      </c>
      <c r="S431" s="35">
        <f>VLOOKUP($D431,'Team - Wins CALC'!$C$22:$U$53,S$1+2,FALSE)</f>
        <v>0</v>
      </c>
      <c r="T431" s="35">
        <f>VLOOKUP($D431,'Team - Wins CALC'!$C$22:$U$53,T$1+2,FALSE)</f>
        <v>0</v>
      </c>
      <c r="U431" s="35">
        <f>VLOOKUP($D431,'Team - Wins CALC'!$C$22:$U$53,U$1+2,FALSE)</f>
        <v>0</v>
      </c>
      <c r="V431" s="25">
        <f>SUM(E431:U431)</f>
        <v>0</v>
      </c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24:41" ht="12.75">
      <c r="X432" s="1">
        <v>1</v>
      </c>
      <c r="Y432" s="1">
        <v>2</v>
      </c>
      <c r="Z432" s="1">
        <v>3</v>
      </c>
      <c r="AA432" s="1">
        <v>4</v>
      </c>
      <c r="AB432" s="1">
        <v>5</v>
      </c>
      <c r="AC432" s="1">
        <v>6</v>
      </c>
      <c r="AD432" s="1">
        <v>7</v>
      </c>
      <c r="AE432" s="1">
        <v>8</v>
      </c>
      <c r="AF432" s="1">
        <v>9</v>
      </c>
      <c r="AG432" s="1">
        <v>10</v>
      </c>
      <c r="AH432" s="1">
        <v>11</v>
      </c>
      <c r="AI432" s="1">
        <v>12</v>
      </c>
      <c r="AJ432" s="1">
        <v>13</v>
      </c>
      <c r="AK432" s="1">
        <v>14</v>
      </c>
      <c r="AL432" s="1">
        <v>15</v>
      </c>
      <c r="AM432" s="1">
        <v>16</v>
      </c>
      <c r="AN432" s="1">
        <v>17</v>
      </c>
      <c r="AO432" s="15" t="s">
        <v>92</v>
      </c>
    </row>
    <row r="433" spans="3:41" ht="13.5" thickBot="1">
      <c r="C433" t="str">
        <f ca="1">INDIRECT("'Entries - DATA'!"&amp;"A"&amp;A434+3)</f>
        <v>Vella</v>
      </c>
      <c r="E433" s="1">
        <v>1</v>
      </c>
      <c r="F433" s="1">
        <v>2</v>
      </c>
      <c r="G433" s="1">
        <v>3</v>
      </c>
      <c r="H433" s="1">
        <v>4</v>
      </c>
      <c r="I433" s="1">
        <v>5</v>
      </c>
      <c r="J433" s="1">
        <v>6</v>
      </c>
      <c r="K433" s="1">
        <v>7</v>
      </c>
      <c r="L433" s="1">
        <v>8</v>
      </c>
      <c r="M433" s="1">
        <v>9</v>
      </c>
      <c r="N433" s="1">
        <v>10</v>
      </c>
      <c r="O433" s="1">
        <v>11</v>
      </c>
      <c r="P433" s="1">
        <v>12</v>
      </c>
      <c r="Q433" s="1">
        <v>13</v>
      </c>
      <c r="R433" s="1">
        <v>14</v>
      </c>
      <c r="S433" s="1">
        <v>15</v>
      </c>
      <c r="T433" s="1">
        <v>16</v>
      </c>
      <c r="U433" s="1">
        <v>17</v>
      </c>
      <c r="V433" s="20" t="s">
        <v>88</v>
      </c>
      <c r="X433">
        <f aca="true" t="shared" si="108" ref="X433:AN433">+E442</f>
        <v>5</v>
      </c>
      <c r="Y433">
        <f t="shared" si="108"/>
        <v>4</v>
      </c>
      <c r="Z433">
        <f t="shared" si="108"/>
        <v>0</v>
      </c>
      <c r="AA433">
        <f t="shared" si="108"/>
        <v>0</v>
      </c>
      <c r="AB433">
        <f t="shared" si="108"/>
        <v>0</v>
      </c>
      <c r="AC433">
        <f t="shared" si="108"/>
        <v>0</v>
      </c>
      <c r="AD433">
        <f t="shared" si="108"/>
        <v>0</v>
      </c>
      <c r="AE433">
        <f t="shared" si="108"/>
        <v>0</v>
      </c>
      <c r="AF433">
        <f t="shared" si="108"/>
        <v>0</v>
      </c>
      <c r="AG433">
        <f t="shared" si="108"/>
        <v>0</v>
      </c>
      <c r="AH433">
        <f t="shared" si="108"/>
        <v>0</v>
      </c>
      <c r="AI433">
        <f t="shared" si="108"/>
        <v>0</v>
      </c>
      <c r="AJ433">
        <f t="shared" si="108"/>
        <v>0</v>
      </c>
      <c r="AK433">
        <f t="shared" si="108"/>
        <v>0</v>
      </c>
      <c r="AL433">
        <f t="shared" si="108"/>
        <v>0</v>
      </c>
      <c r="AM433">
        <f t="shared" si="108"/>
        <v>0</v>
      </c>
      <c r="AN433">
        <f t="shared" si="108"/>
        <v>0</v>
      </c>
      <c r="AO433">
        <f>+V443</f>
        <v>2</v>
      </c>
    </row>
    <row r="434" spans="1:22" ht="12.75">
      <c r="A434">
        <f>+SUM(A421:A433)+1</f>
        <v>37</v>
      </c>
      <c r="C434" s="9" t="s">
        <v>4</v>
      </c>
      <c r="D434" s="3" t="str">
        <f>VLOOKUP(C433,'Entries - DATA'!$A$4:$S$43,11)</f>
        <v>Philadelphia EAGLES</v>
      </c>
      <c r="E434" s="19">
        <f>VLOOKUP($D434,'Team - Wins CALC'!$C$22:$U$53,E$1+2,FALSE)</f>
        <v>1</v>
      </c>
      <c r="F434" s="19">
        <f>VLOOKUP($D434,'Team - Wins CALC'!$C$22:$U$53,F$1+2,FALSE)</f>
        <v>0</v>
      </c>
      <c r="G434" s="19">
        <f>VLOOKUP($D434,'Team - Wins CALC'!$C$22:$U$53,G$1+2,FALSE)</f>
        <v>0</v>
      </c>
      <c r="H434" s="19">
        <f>VLOOKUP($D434,'Team - Wins CALC'!$C$22:$U$53,H$1+2,FALSE)</f>
        <v>0</v>
      </c>
      <c r="I434" s="19">
        <f>VLOOKUP($D434,'Team - Wins CALC'!$C$22:$U$53,I$1+2,FALSE)</f>
        <v>0</v>
      </c>
      <c r="J434" s="19">
        <f>VLOOKUP($D434,'Team - Wins CALC'!$C$22:$U$53,J$1+2,FALSE)</f>
        <v>0</v>
      </c>
      <c r="K434" s="19">
        <f>VLOOKUP($D434,'Team - Wins CALC'!$C$22:$U$53,K$1+2,FALSE)</f>
        <v>0</v>
      </c>
      <c r="L434" s="19">
        <f>VLOOKUP($D434,'Team - Wins CALC'!$C$22:$U$53,L$1+2,FALSE)</f>
        <v>0</v>
      </c>
      <c r="M434" s="19">
        <f>VLOOKUP($D434,'Team - Wins CALC'!$C$22:$U$53,M$1+2,FALSE)</f>
        <v>0</v>
      </c>
      <c r="N434" s="19">
        <f>VLOOKUP($D434,'Team - Wins CALC'!$C$22:$U$53,N$1+2,FALSE)</f>
        <v>0</v>
      </c>
      <c r="O434" s="19">
        <f>VLOOKUP($D434,'Team - Wins CALC'!$C$22:$U$53,O$1+2,FALSE)</f>
        <v>0</v>
      </c>
      <c r="P434" s="19">
        <f>VLOOKUP($D434,'Team - Wins CALC'!$C$22:$U$53,P$1+2,FALSE)</f>
        <v>0</v>
      </c>
      <c r="Q434" s="19">
        <f>VLOOKUP($D434,'Team - Wins CALC'!$C$22:$U$53,Q$1+2,FALSE)</f>
        <v>0</v>
      </c>
      <c r="R434" s="19">
        <f>VLOOKUP($D434,'Team - Wins CALC'!$C$22:$U$53,R$1+2,FALSE)</f>
        <v>0</v>
      </c>
      <c r="S434" s="19">
        <f>VLOOKUP($D434,'Team - Wins CALC'!$C$22:$U$53,S$1+2,FALSE)</f>
        <v>0</v>
      </c>
      <c r="T434" s="19">
        <f>VLOOKUP($D434,'Team - Wins CALC'!$C$22:$U$53,T$1+2,FALSE)</f>
        <v>0</v>
      </c>
      <c r="U434" s="19">
        <f>VLOOKUP($D434,'Team - Wins CALC'!$C$22:$U$53,U$1+2,FALSE)</f>
        <v>0</v>
      </c>
      <c r="V434" s="21">
        <f>SUM(E434:U434)</f>
        <v>1</v>
      </c>
    </row>
    <row r="435" spans="3:22" ht="12.75">
      <c r="C435" s="10"/>
      <c r="D435" s="3" t="str">
        <f>VLOOKUP(C433,'Entries - DATA'!$A$4:$S$43,12)</f>
        <v>New Orleans SAINTS</v>
      </c>
      <c r="E435" s="19">
        <f>VLOOKUP($D435,'Team - Wins CALC'!$C$22:$U$53,E$1+2,FALSE)</f>
        <v>1</v>
      </c>
      <c r="F435" s="19">
        <f>VLOOKUP($D435,'Team - Wins CALC'!$C$22:$U$53,F$1+2,FALSE)</f>
        <v>0</v>
      </c>
      <c r="G435" s="19">
        <f>VLOOKUP($D435,'Team - Wins CALC'!$C$22:$U$53,G$1+2,FALSE)</f>
        <v>0</v>
      </c>
      <c r="H435" s="19">
        <f>VLOOKUP($D435,'Team - Wins CALC'!$C$22:$U$53,H$1+2,FALSE)</f>
        <v>0</v>
      </c>
      <c r="I435" s="19">
        <f>VLOOKUP($D435,'Team - Wins CALC'!$C$22:$U$53,I$1+2,FALSE)</f>
        <v>0</v>
      </c>
      <c r="J435" s="19">
        <f>VLOOKUP($D435,'Team - Wins CALC'!$C$22:$U$53,J$1+2,FALSE)</f>
        <v>0</v>
      </c>
      <c r="K435" s="19">
        <f>VLOOKUP($D435,'Team - Wins CALC'!$C$22:$U$53,K$1+2,FALSE)</f>
        <v>0</v>
      </c>
      <c r="L435" s="19">
        <f>VLOOKUP($D435,'Team - Wins CALC'!$C$22:$U$53,L$1+2,FALSE)</f>
        <v>0</v>
      </c>
      <c r="M435" s="19">
        <f>VLOOKUP($D435,'Team - Wins CALC'!$C$22:$U$53,M$1+2,FALSE)</f>
        <v>0</v>
      </c>
      <c r="N435" s="19">
        <f>VLOOKUP($D435,'Team - Wins CALC'!$C$22:$U$53,N$1+2,FALSE)</f>
        <v>0</v>
      </c>
      <c r="O435" s="19">
        <f>VLOOKUP($D435,'Team - Wins CALC'!$C$22:$U$53,O$1+2,FALSE)</f>
        <v>0</v>
      </c>
      <c r="P435" s="19">
        <f>VLOOKUP($D435,'Team - Wins CALC'!$C$22:$U$53,P$1+2,FALSE)</f>
        <v>0</v>
      </c>
      <c r="Q435" s="19">
        <f>VLOOKUP($D435,'Team - Wins CALC'!$C$22:$U$53,Q$1+2,FALSE)</f>
        <v>0</v>
      </c>
      <c r="R435" s="19">
        <f>VLOOKUP($D435,'Team - Wins CALC'!$C$22:$U$53,R$1+2,FALSE)</f>
        <v>0</v>
      </c>
      <c r="S435" s="19">
        <f>VLOOKUP($D435,'Team - Wins CALC'!$C$22:$U$53,S$1+2,FALSE)</f>
        <v>0</v>
      </c>
      <c r="T435" s="19">
        <f>VLOOKUP($D435,'Team - Wins CALC'!$C$22:$U$53,T$1+2,FALSE)</f>
        <v>0</v>
      </c>
      <c r="U435" s="19">
        <f>VLOOKUP($D435,'Team - Wins CALC'!$C$22:$U$53,U$1+2,FALSE)</f>
        <v>0</v>
      </c>
      <c r="V435" s="22">
        <f aca="true" t="shared" si="109" ref="V435:V442">SUM(E435:U435)</f>
        <v>1</v>
      </c>
    </row>
    <row r="436" spans="1:22" ht="12.75">
      <c r="A436" s="15"/>
      <c r="C436" s="10"/>
      <c r="D436" s="3" t="str">
        <f>VLOOKUP(C433,'Entries - DATA'!$A$4:$S$43,13)</f>
        <v>Dallas COWBOYS</v>
      </c>
      <c r="E436" s="19">
        <f>VLOOKUP($D436,'Team - Wins CALC'!$C$22:$U$53,E$1+2,FALSE)</f>
        <v>1</v>
      </c>
      <c r="F436" s="19">
        <f>VLOOKUP($D436,'Team - Wins CALC'!$C$22:$U$53,F$1+2,FALSE)</f>
        <v>1</v>
      </c>
      <c r="G436" s="19">
        <f>VLOOKUP($D436,'Team - Wins CALC'!$C$22:$U$53,G$1+2,FALSE)</f>
        <v>0</v>
      </c>
      <c r="H436" s="19">
        <f>VLOOKUP($D436,'Team - Wins CALC'!$C$22:$U$53,H$1+2,FALSE)</f>
        <v>0</v>
      </c>
      <c r="I436" s="19">
        <f>VLOOKUP($D436,'Team - Wins CALC'!$C$22:$U$53,I$1+2,FALSE)</f>
        <v>0</v>
      </c>
      <c r="J436" s="19">
        <f>VLOOKUP($D436,'Team - Wins CALC'!$C$22:$U$53,J$1+2,FALSE)</f>
        <v>0</v>
      </c>
      <c r="K436" s="19">
        <f>VLOOKUP($D436,'Team - Wins CALC'!$C$22:$U$53,K$1+2,FALSE)</f>
        <v>0</v>
      </c>
      <c r="L436" s="19">
        <f>VLOOKUP($D436,'Team - Wins CALC'!$C$22:$U$53,L$1+2,FALSE)</f>
        <v>0</v>
      </c>
      <c r="M436" s="19">
        <f>VLOOKUP($D436,'Team - Wins CALC'!$C$22:$U$53,M$1+2,FALSE)</f>
        <v>0</v>
      </c>
      <c r="N436" s="19">
        <f>VLOOKUP($D436,'Team - Wins CALC'!$C$22:$U$53,N$1+2,FALSE)</f>
        <v>0</v>
      </c>
      <c r="O436" s="19">
        <f>VLOOKUP($D436,'Team - Wins CALC'!$C$22:$U$53,O$1+2,FALSE)</f>
        <v>0</v>
      </c>
      <c r="P436" s="19">
        <f>VLOOKUP($D436,'Team - Wins CALC'!$C$22:$U$53,P$1+2,FALSE)</f>
        <v>0</v>
      </c>
      <c r="Q436" s="19">
        <f>VLOOKUP($D436,'Team - Wins CALC'!$C$22:$U$53,Q$1+2,FALSE)</f>
        <v>0</v>
      </c>
      <c r="R436" s="19">
        <f>VLOOKUP($D436,'Team - Wins CALC'!$C$22:$U$53,R$1+2,FALSE)</f>
        <v>0</v>
      </c>
      <c r="S436" s="19">
        <f>VLOOKUP($D436,'Team - Wins CALC'!$C$22:$U$53,S$1+2,FALSE)</f>
        <v>0</v>
      </c>
      <c r="T436" s="19">
        <f>VLOOKUP($D436,'Team - Wins CALC'!$C$22:$U$53,T$1+2,FALSE)</f>
        <v>0</v>
      </c>
      <c r="U436" s="19">
        <f>VLOOKUP($D436,'Team - Wins CALC'!$C$22:$U$53,U$1+2,FALSE)</f>
        <v>0</v>
      </c>
      <c r="V436" s="22">
        <f t="shared" si="109"/>
        <v>2</v>
      </c>
    </row>
    <row r="437" spans="3:22" ht="12.75">
      <c r="C437" s="11"/>
      <c r="D437" s="3" t="str">
        <f>VLOOKUP(C433,'Entries - DATA'!$A$4:$S$43,14)</f>
        <v>Seattle SEAHAWKS</v>
      </c>
      <c r="E437" s="19">
        <f>VLOOKUP($D437,'Team - Wins CALC'!$C$22:$U$53,E$1+2,FALSE)</f>
        <v>0</v>
      </c>
      <c r="F437" s="19">
        <f>VLOOKUP($D437,'Team - Wins CALC'!$C$22:$U$53,F$1+2,FALSE)</f>
        <v>0</v>
      </c>
      <c r="G437" s="19">
        <f>VLOOKUP($D437,'Team - Wins CALC'!$C$22:$U$53,G$1+2,FALSE)</f>
        <v>0</v>
      </c>
      <c r="H437" s="19">
        <f>VLOOKUP($D437,'Team - Wins CALC'!$C$22:$U$53,H$1+2,FALSE)</f>
        <v>0</v>
      </c>
      <c r="I437" s="19">
        <f>VLOOKUP($D437,'Team - Wins CALC'!$C$22:$U$53,I$1+2,FALSE)</f>
        <v>0</v>
      </c>
      <c r="J437" s="19">
        <f>VLOOKUP($D437,'Team - Wins CALC'!$C$22:$U$53,J$1+2,FALSE)</f>
        <v>0</v>
      </c>
      <c r="K437" s="19">
        <f>VLOOKUP($D437,'Team - Wins CALC'!$C$22:$U$53,K$1+2,FALSE)</f>
        <v>0</v>
      </c>
      <c r="L437" s="19">
        <f>VLOOKUP($D437,'Team - Wins CALC'!$C$22:$U$53,L$1+2,FALSE)</f>
        <v>0</v>
      </c>
      <c r="M437" s="19">
        <f>VLOOKUP($D437,'Team - Wins CALC'!$C$22:$U$53,M$1+2,FALSE)</f>
        <v>0</v>
      </c>
      <c r="N437" s="19">
        <f>VLOOKUP($D437,'Team - Wins CALC'!$C$22:$U$53,N$1+2,FALSE)</f>
        <v>0</v>
      </c>
      <c r="O437" s="19">
        <f>VLOOKUP($D437,'Team - Wins CALC'!$C$22:$U$53,O$1+2,FALSE)</f>
        <v>0</v>
      </c>
      <c r="P437" s="19">
        <f>VLOOKUP($D437,'Team - Wins CALC'!$C$22:$U$53,P$1+2,FALSE)</f>
        <v>0</v>
      </c>
      <c r="Q437" s="19">
        <f>VLOOKUP($D437,'Team - Wins CALC'!$C$22:$U$53,Q$1+2,FALSE)</f>
        <v>0</v>
      </c>
      <c r="R437" s="19">
        <f>VLOOKUP($D437,'Team - Wins CALC'!$C$22:$U$53,R$1+2,FALSE)</f>
        <v>0</v>
      </c>
      <c r="S437" s="19">
        <f>VLOOKUP($D437,'Team - Wins CALC'!$C$22:$U$53,S$1+2,FALSE)</f>
        <v>0</v>
      </c>
      <c r="T437" s="19">
        <f>VLOOKUP($D437,'Team - Wins CALC'!$C$22:$U$53,T$1+2,FALSE)</f>
        <v>0</v>
      </c>
      <c r="U437" s="19">
        <f>VLOOKUP($D437,'Team - Wins CALC'!$C$22:$U$53,U$1+2,FALSE)</f>
        <v>0</v>
      </c>
      <c r="V437" s="22">
        <f t="shared" si="109"/>
        <v>0</v>
      </c>
    </row>
    <row r="438" spans="3:22" ht="12.75">
      <c r="C438" s="9" t="s">
        <v>6</v>
      </c>
      <c r="D438" s="3" t="str">
        <f>VLOOKUP(C433,'Entries - DATA'!$A$4:$S$43,15)</f>
        <v>San Diego CHARGERS</v>
      </c>
      <c r="E438" s="19">
        <f>VLOOKUP($D438,'Team - Wins CALC'!$C$22:$U$53,E$1+2,FALSE)</f>
        <v>0</v>
      </c>
      <c r="F438" s="19">
        <f>VLOOKUP($D438,'Team - Wins CALC'!$C$22:$U$53,F$1+2,FALSE)</f>
        <v>0</v>
      </c>
      <c r="G438" s="19">
        <f>VLOOKUP($D438,'Team - Wins CALC'!$C$22:$U$53,G$1+2,FALSE)</f>
        <v>0</v>
      </c>
      <c r="H438" s="19">
        <f>VLOOKUP($D438,'Team - Wins CALC'!$C$22:$U$53,H$1+2,FALSE)</f>
        <v>0</v>
      </c>
      <c r="I438" s="19">
        <f>VLOOKUP($D438,'Team - Wins CALC'!$C$22:$U$53,I$1+2,FALSE)</f>
        <v>0</v>
      </c>
      <c r="J438" s="19">
        <f>VLOOKUP($D438,'Team - Wins CALC'!$C$22:$U$53,J$1+2,FALSE)</f>
        <v>0</v>
      </c>
      <c r="K438" s="19">
        <f>VLOOKUP($D438,'Team - Wins CALC'!$C$22:$U$53,K$1+2,FALSE)</f>
        <v>0</v>
      </c>
      <c r="L438" s="19">
        <f>VLOOKUP($D438,'Team - Wins CALC'!$C$22:$U$53,L$1+2,FALSE)</f>
        <v>0</v>
      </c>
      <c r="M438" s="19">
        <f>VLOOKUP($D438,'Team - Wins CALC'!$C$22:$U$53,M$1+2,FALSE)</f>
        <v>0</v>
      </c>
      <c r="N438" s="19">
        <f>VLOOKUP($D438,'Team - Wins CALC'!$C$22:$U$53,N$1+2,FALSE)</f>
        <v>0</v>
      </c>
      <c r="O438" s="19">
        <f>VLOOKUP($D438,'Team - Wins CALC'!$C$22:$U$53,O$1+2,FALSE)</f>
        <v>0</v>
      </c>
      <c r="P438" s="19">
        <f>VLOOKUP($D438,'Team - Wins CALC'!$C$22:$U$53,P$1+2,FALSE)</f>
        <v>0</v>
      </c>
      <c r="Q438" s="19">
        <f>VLOOKUP($D438,'Team - Wins CALC'!$C$22:$U$53,Q$1+2,FALSE)</f>
        <v>0</v>
      </c>
      <c r="R438" s="19">
        <f>VLOOKUP($D438,'Team - Wins CALC'!$C$22:$U$53,R$1+2,FALSE)</f>
        <v>0</v>
      </c>
      <c r="S438" s="19">
        <f>VLOOKUP($D438,'Team - Wins CALC'!$C$22:$U$53,S$1+2,FALSE)</f>
        <v>0</v>
      </c>
      <c r="T438" s="19">
        <f>VLOOKUP($D438,'Team - Wins CALC'!$C$22:$U$53,T$1+2,FALSE)</f>
        <v>0</v>
      </c>
      <c r="U438" s="19">
        <f>VLOOKUP($D438,'Team - Wins CALC'!$C$22:$U$53,U$1+2,FALSE)</f>
        <v>0</v>
      </c>
      <c r="V438" s="22">
        <f t="shared" si="109"/>
        <v>0</v>
      </c>
    </row>
    <row r="439" spans="3:22" ht="12.75">
      <c r="C439" s="10"/>
      <c r="D439" s="3" t="str">
        <f>VLOOKUP(C433,'Entries - DATA'!$A$4:$S$43,16)</f>
        <v>New England PATRIOTS</v>
      </c>
      <c r="E439" s="19">
        <f>VLOOKUP($D439,'Team - Wins CALC'!$C$22:$U$53,E$1+2,FALSE)</f>
        <v>1</v>
      </c>
      <c r="F439" s="19">
        <f>VLOOKUP($D439,'Team - Wins CALC'!$C$22:$U$53,F$1+2,FALSE)</f>
        <v>1</v>
      </c>
      <c r="G439" s="19">
        <f>VLOOKUP($D439,'Team - Wins CALC'!$C$22:$U$53,G$1+2,FALSE)</f>
        <v>0</v>
      </c>
      <c r="H439" s="19">
        <f>VLOOKUP($D439,'Team - Wins CALC'!$C$22:$U$53,H$1+2,FALSE)</f>
        <v>0</v>
      </c>
      <c r="I439" s="19">
        <f>VLOOKUP($D439,'Team - Wins CALC'!$C$22:$U$53,I$1+2,FALSE)</f>
        <v>0</v>
      </c>
      <c r="J439" s="19">
        <f>VLOOKUP($D439,'Team - Wins CALC'!$C$22:$U$53,J$1+2,FALSE)</f>
        <v>0</v>
      </c>
      <c r="K439" s="19">
        <f>VLOOKUP($D439,'Team - Wins CALC'!$C$22:$U$53,K$1+2,FALSE)</f>
        <v>0</v>
      </c>
      <c r="L439" s="19">
        <f>VLOOKUP($D439,'Team - Wins CALC'!$C$22:$U$53,L$1+2,FALSE)</f>
        <v>0</v>
      </c>
      <c r="M439" s="19">
        <f>VLOOKUP($D439,'Team - Wins CALC'!$C$22:$U$53,M$1+2,FALSE)</f>
        <v>0</v>
      </c>
      <c r="N439" s="19">
        <f>VLOOKUP($D439,'Team - Wins CALC'!$C$22:$U$53,N$1+2,FALSE)</f>
        <v>0</v>
      </c>
      <c r="O439" s="19">
        <f>VLOOKUP($D439,'Team - Wins CALC'!$C$22:$U$53,O$1+2,FALSE)</f>
        <v>0</v>
      </c>
      <c r="P439" s="19">
        <f>VLOOKUP($D439,'Team - Wins CALC'!$C$22:$U$53,P$1+2,FALSE)</f>
        <v>0</v>
      </c>
      <c r="Q439" s="19">
        <f>VLOOKUP($D439,'Team - Wins CALC'!$C$22:$U$53,Q$1+2,FALSE)</f>
        <v>0</v>
      </c>
      <c r="R439" s="19">
        <f>VLOOKUP($D439,'Team - Wins CALC'!$C$22:$U$53,R$1+2,FALSE)</f>
        <v>0</v>
      </c>
      <c r="S439" s="19">
        <f>VLOOKUP($D439,'Team - Wins CALC'!$C$22:$U$53,S$1+2,FALSE)</f>
        <v>0</v>
      </c>
      <c r="T439" s="19">
        <f>VLOOKUP($D439,'Team - Wins CALC'!$C$22:$U$53,T$1+2,FALSE)</f>
        <v>0</v>
      </c>
      <c r="U439" s="19">
        <f>VLOOKUP($D439,'Team - Wins CALC'!$C$22:$U$53,U$1+2,FALSE)</f>
        <v>0</v>
      </c>
      <c r="V439" s="22">
        <f t="shared" si="109"/>
        <v>2</v>
      </c>
    </row>
    <row r="440" spans="3:22" ht="12.75">
      <c r="C440" s="10"/>
      <c r="D440" s="3" t="str">
        <f>VLOOKUP(C433,'Entries - DATA'!$A$4:$S$43,17)</f>
        <v>Indianapolis COLTS</v>
      </c>
      <c r="E440" s="19">
        <f>VLOOKUP($D440,'Team - Wins CALC'!$C$22:$U$53,E$1+2,FALSE)</f>
        <v>0</v>
      </c>
      <c r="F440" s="19">
        <f>VLOOKUP($D440,'Team - Wins CALC'!$C$22:$U$53,F$1+2,FALSE)</f>
        <v>1</v>
      </c>
      <c r="G440" s="19">
        <f>VLOOKUP($D440,'Team - Wins CALC'!$C$22:$U$53,G$1+2,FALSE)</f>
        <v>0</v>
      </c>
      <c r="H440" s="19">
        <f>VLOOKUP($D440,'Team - Wins CALC'!$C$22:$U$53,H$1+2,FALSE)</f>
        <v>0</v>
      </c>
      <c r="I440" s="19">
        <f>VLOOKUP($D440,'Team - Wins CALC'!$C$22:$U$53,I$1+2,FALSE)</f>
        <v>0</v>
      </c>
      <c r="J440" s="19">
        <f>VLOOKUP($D440,'Team - Wins CALC'!$C$22:$U$53,J$1+2,FALSE)</f>
        <v>0</v>
      </c>
      <c r="K440" s="19">
        <f>VLOOKUP($D440,'Team - Wins CALC'!$C$22:$U$53,K$1+2,FALSE)</f>
        <v>0</v>
      </c>
      <c r="L440" s="19">
        <f>VLOOKUP($D440,'Team - Wins CALC'!$C$22:$U$53,L$1+2,FALSE)</f>
        <v>0</v>
      </c>
      <c r="M440" s="19">
        <f>VLOOKUP($D440,'Team - Wins CALC'!$C$22:$U$53,M$1+2,FALSE)</f>
        <v>0</v>
      </c>
      <c r="N440" s="19">
        <f>VLOOKUP($D440,'Team - Wins CALC'!$C$22:$U$53,N$1+2,FALSE)</f>
        <v>0</v>
      </c>
      <c r="O440" s="19">
        <f>VLOOKUP($D440,'Team - Wins CALC'!$C$22:$U$53,O$1+2,FALSE)</f>
        <v>0</v>
      </c>
      <c r="P440" s="19">
        <f>VLOOKUP($D440,'Team - Wins CALC'!$C$22:$U$53,P$1+2,FALSE)</f>
        <v>0</v>
      </c>
      <c r="Q440" s="19">
        <f>VLOOKUP($D440,'Team - Wins CALC'!$C$22:$U$53,Q$1+2,FALSE)</f>
        <v>0</v>
      </c>
      <c r="R440" s="19">
        <f>VLOOKUP($D440,'Team - Wins CALC'!$C$22:$U$53,R$1+2,FALSE)</f>
        <v>0</v>
      </c>
      <c r="S440" s="19">
        <f>VLOOKUP($D440,'Team - Wins CALC'!$C$22:$U$53,S$1+2,FALSE)</f>
        <v>0</v>
      </c>
      <c r="T440" s="19">
        <f>VLOOKUP($D440,'Team - Wins CALC'!$C$22:$U$53,T$1+2,FALSE)</f>
        <v>0</v>
      </c>
      <c r="U440" s="19">
        <f>VLOOKUP($D440,'Team - Wins CALC'!$C$22:$U$53,U$1+2,FALSE)</f>
        <v>0</v>
      </c>
      <c r="V440" s="22">
        <f t="shared" si="109"/>
        <v>1</v>
      </c>
    </row>
    <row r="441" spans="3:22" ht="13.5" thickBot="1">
      <c r="C441" s="11"/>
      <c r="D441" s="3" t="str">
        <f>VLOOKUP(C433,'Entries - DATA'!$A$4:$S$43,18)</f>
        <v>Pittsburgh STEELERS</v>
      </c>
      <c r="E441" s="19">
        <f>VLOOKUP($D441,'Team - Wins CALC'!$C$22:$U$53,E$1+2,FALSE)</f>
        <v>1</v>
      </c>
      <c r="F441" s="19">
        <f>VLOOKUP($D441,'Team - Wins CALC'!$C$22:$U$53,F$1+2,FALSE)</f>
        <v>1</v>
      </c>
      <c r="G441" s="19">
        <f>VLOOKUP($D441,'Team - Wins CALC'!$C$22:$U$53,G$1+2,FALSE)</f>
        <v>0</v>
      </c>
      <c r="H441" s="19">
        <f>VLOOKUP($D441,'Team - Wins CALC'!$C$22:$U$53,H$1+2,FALSE)</f>
        <v>0</v>
      </c>
      <c r="I441" s="19">
        <f>VLOOKUP($D441,'Team - Wins CALC'!$C$22:$U$53,I$1+2,FALSE)</f>
        <v>0</v>
      </c>
      <c r="J441" s="19">
        <f>VLOOKUP($D441,'Team - Wins CALC'!$C$22:$U$53,J$1+2,FALSE)</f>
        <v>0</v>
      </c>
      <c r="K441" s="19">
        <f>VLOOKUP($D441,'Team - Wins CALC'!$C$22:$U$53,K$1+2,FALSE)</f>
        <v>0</v>
      </c>
      <c r="L441" s="19">
        <f>VLOOKUP($D441,'Team - Wins CALC'!$C$22:$U$53,L$1+2,FALSE)</f>
        <v>0</v>
      </c>
      <c r="M441" s="19">
        <f>VLOOKUP($D441,'Team - Wins CALC'!$C$22:$U$53,M$1+2,FALSE)</f>
        <v>0</v>
      </c>
      <c r="N441" s="19">
        <f>VLOOKUP($D441,'Team - Wins CALC'!$C$22:$U$53,N$1+2,FALSE)</f>
        <v>0</v>
      </c>
      <c r="O441" s="19">
        <f>VLOOKUP($D441,'Team - Wins CALC'!$C$22:$U$53,O$1+2,FALSE)</f>
        <v>0</v>
      </c>
      <c r="P441" s="19">
        <f>VLOOKUP($D441,'Team - Wins CALC'!$C$22:$U$53,P$1+2,FALSE)</f>
        <v>0</v>
      </c>
      <c r="Q441" s="19">
        <f>VLOOKUP($D441,'Team - Wins CALC'!$C$22:$U$53,Q$1+2,FALSE)</f>
        <v>0</v>
      </c>
      <c r="R441" s="19">
        <f>VLOOKUP($D441,'Team - Wins CALC'!$C$22:$U$53,R$1+2,FALSE)</f>
        <v>0</v>
      </c>
      <c r="S441" s="19">
        <f>VLOOKUP($D441,'Team - Wins CALC'!$C$22:$U$53,S$1+2,FALSE)</f>
        <v>0</v>
      </c>
      <c r="T441" s="19">
        <f>VLOOKUP($D441,'Team - Wins CALC'!$C$22:$U$53,T$1+2,FALSE)</f>
        <v>0</v>
      </c>
      <c r="U441" s="19">
        <f>VLOOKUP($D441,'Team - Wins CALC'!$C$22:$U$53,U$1+2,FALSE)</f>
        <v>0</v>
      </c>
      <c r="V441" s="23">
        <f t="shared" si="109"/>
        <v>2</v>
      </c>
    </row>
    <row r="442" spans="3:41" ht="13.5" thickBot="1">
      <c r="C442" s="17"/>
      <c r="D442" s="18" t="s">
        <v>86</v>
      </c>
      <c r="E442" s="16">
        <f>SUM(E434:E441)</f>
        <v>5</v>
      </c>
      <c r="F442" s="13">
        <f aca="true" t="shared" si="110" ref="F442:U442">SUM(F434:F441)</f>
        <v>4</v>
      </c>
      <c r="G442" s="13">
        <f t="shared" si="110"/>
        <v>0</v>
      </c>
      <c r="H442" s="13">
        <f t="shared" si="110"/>
        <v>0</v>
      </c>
      <c r="I442" s="13">
        <f t="shared" si="110"/>
        <v>0</v>
      </c>
      <c r="J442" s="13">
        <f t="shared" si="110"/>
        <v>0</v>
      </c>
      <c r="K442" s="13">
        <f t="shared" si="110"/>
        <v>0</v>
      </c>
      <c r="L442" s="13">
        <f t="shared" si="110"/>
        <v>0</v>
      </c>
      <c r="M442" s="13">
        <f t="shared" si="110"/>
        <v>0</v>
      </c>
      <c r="N442" s="13">
        <f t="shared" si="110"/>
        <v>0</v>
      </c>
      <c r="O442" s="13">
        <f t="shared" si="110"/>
        <v>0</v>
      </c>
      <c r="P442" s="13">
        <f t="shared" si="110"/>
        <v>0</v>
      </c>
      <c r="Q442" s="13">
        <f t="shared" si="110"/>
        <v>0</v>
      </c>
      <c r="R442" s="13">
        <f t="shared" si="110"/>
        <v>0</v>
      </c>
      <c r="S442" s="13">
        <f t="shared" si="110"/>
        <v>0</v>
      </c>
      <c r="T442" s="13">
        <f t="shared" si="110"/>
        <v>0</v>
      </c>
      <c r="U442" s="14">
        <f t="shared" si="110"/>
        <v>0</v>
      </c>
      <c r="V442" s="24">
        <f t="shared" si="109"/>
        <v>9</v>
      </c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3:41" s="20" customFormat="1" ht="22.5" customHeight="1">
      <c r="C443" s="34" t="s">
        <v>87</v>
      </c>
      <c r="D443" s="31" t="str">
        <f>VLOOKUP(C433,'Entries - DATA'!$A$4:$S$43,19)</f>
        <v>New York GIANTS</v>
      </c>
      <c r="E443" s="35">
        <f>VLOOKUP($D443,'Team - Wins CALC'!$C$22:$U$53,E$1+2,FALSE)</f>
        <v>1</v>
      </c>
      <c r="F443" s="35">
        <f>VLOOKUP($D443,'Team - Wins CALC'!$C$22:$U$53,F$1+2,FALSE)</f>
        <v>1</v>
      </c>
      <c r="G443" s="35">
        <f>VLOOKUP($D443,'Team - Wins CALC'!$C$22:$U$53,G$1+2,FALSE)</f>
        <v>0</v>
      </c>
      <c r="H443" s="35">
        <f>VLOOKUP($D443,'Team - Wins CALC'!$C$22:$U$53,H$1+2,FALSE)</f>
        <v>0</v>
      </c>
      <c r="I443" s="35">
        <f>VLOOKUP($D443,'Team - Wins CALC'!$C$22:$U$53,I$1+2,FALSE)</f>
        <v>0</v>
      </c>
      <c r="J443" s="35">
        <f>VLOOKUP($D443,'Team - Wins CALC'!$C$22:$U$53,J$1+2,FALSE)</f>
        <v>0</v>
      </c>
      <c r="K443" s="35">
        <f>VLOOKUP($D443,'Team - Wins CALC'!$C$22:$U$53,K$1+2,FALSE)</f>
        <v>0</v>
      </c>
      <c r="L443" s="35">
        <f>VLOOKUP($D443,'Team - Wins CALC'!$C$22:$U$53,L$1+2,FALSE)</f>
        <v>0</v>
      </c>
      <c r="M443" s="35">
        <f>VLOOKUP($D443,'Team - Wins CALC'!$C$22:$U$53,M$1+2,FALSE)</f>
        <v>0</v>
      </c>
      <c r="N443" s="35">
        <f>VLOOKUP($D443,'Team - Wins CALC'!$C$22:$U$53,N$1+2,FALSE)</f>
        <v>0</v>
      </c>
      <c r="O443" s="35">
        <f>VLOOKUP($D443,'Team - Wins CALC'!$C$22:$U$53,O$1+2,FALSE)</f>
        <v>0</v>
      </c>
      <c r="P443" s="35">
        <f>VLOOKUP($D443,'Team - Wins CALC'!$C$22:$U$53,P$1+2,FALSE)</f>
        <v>0</v>
      </c>
      <c r="Q443" s="35">
        <f>VLOOKUP($D443,'Team - Wins CALC'!$C$22:$U$53,Q$1+2,FALSE)</f>
        <v>0</v>
      </c>
      <c r="R443" s="35">
        <f>VLOOKUP($D443,'Team - Wins CALC'!$C$22:$U$53,R$1+2,FALSE)</f>
        <v>0</v>
      </c>
      <c r="S443" s="35">
        <f>VLOOKUP($D443,'Team - Wins CALC'!$C$22:$U$53,S$1+2,FALSE)</f>
        <v>0</v>
      </c>
      <c r="T443" s="35">
        <f>VLOOKUP($D443,'Team - Wins CALC'!$C$22:$U$53,T$1+2,FALSE)</f>
        <v>0</v>
      </c>
      <c r="U443" s="35">
        <f>VLOOKUP($D443,'Team - Wins CALC'!$C$22:$U$53,U$1+2,FALSE)</f>
        <v>0</v>
      </c>
      <c r="V443" s="25">
        <f>SUM(E443:U443)</f>
        <v>2</v>
      </c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24:41" ht="12.75">
      <c r="X444" s="1">
        <v>1</v>
      </c>
      <c r="Y444" s="1">
        <v>2</v>
      </c>
      <c r="Z444" s="1">
        <v>3</v>
      </c>
      <c r="AA444" s="1">
        <v>4</v>
      </c>
      <c r="AB444" s="1">
        <v>5</v>
      </c>
      <c r="AC444" s="1">
        <v>6</v>
      </c>
      <c r="AD444" s="1">
        <v>7</v>
      </c>
      <c r="AE444" s="1">
        <v>8</v>
      </c>
      <c r="AF444" s="1">
        <v>9</v>
      </c>
      <c r="AG444" s="1">
        <v>10</v>
      </c>
      <c r="AH444" s="1">
        <v>11</v>
      </c>
      <c r="AI444" s="1">
        <v>12</v>
      </c>
      <c r="AJ444" s="1">
        <v>13</v>
      </c>
      <c r="AK444" s="1">
        <v>14</v>
      </c>
      <c r="AL444" s="1">
        <v>15</v>
      </c>
      <c r="AM444" s="1">
        <v>16</v>
      </c>
      <c r="AN444" s="1">
        <v>17</v>
      </c>
      <c r="AO444" s="15" t="s">
        <v>92</v>
      </c>
    </row>
    <row r="445" spans="3:41" ht="13.5" thickBot="1">
      <c r="C445" t="str">
        <f ca="1">INDIRECT("'Entries - DATA'!"&amp;"A"&amp;A446+3)</f>
        <v>Woods</v>
      </c>
      <c r="E445" s="1">
        <v>1</v>
      </c>
      <c r="F445" s="1">
        <v>2</v>
      </c>
      <c r="G445" s="1">
        <v>3</v>
      </c>
      <c r="H445" s="1">
        <v>4</v>
      </c>
      <c r="I445" s="1">
        <v>5</v>
      </c>
      <c r="J445" s="1">
        <v>6</v>
      </c>
      <c r="K445" s="1">
        <v>7</v>
      </c>
      <c r="L445" s="1">
        <v>8</v>
      </c>
      <c r="M445" s="1">
        <v>9</v>
      </c>
      <c r="N445" s="1">
        <v>10</v>
      </c>
      <c r="O445" s="1">
        <v>11</v>
      </c>
      <c r="P445" s="1">
        <v>12</v>
      </c>
      <c r="Q445" s="1">
        <v>13</v>
      </c>
      <c r="R445" s="1">
        <v>14</v>
      </c>
      <c r="S445" s="1">
        <v>15</v>
      </c>
      <c r="T445" s="1">
        <v>16</v>
      </c>
      <c r="U445" s="1">
        <v>17</v>
      </c>
      <c r="V445" s="20" t="s">
        <v>88</v>
      </c>
      <c r="X445">
        <f aca="true" t="shared" si="111" ref="X445:AN445">+E454</f>
        <v>4</v>
      </c>
      <c r="Y445">
        <f t="shared" si="111"/>
        <v>4</v>
      </c>
      <c r="Z445">
        <f t="shared" si="111"/>
        <v>0</v>
      </c>
      <c r="AA445">
        <f t="shared" si="111"/>
        <v>0</v>
      </c>
      <c r="AB445">
        <f t="shared" si="111"/>
        <v>0</v>
      </c>
      <c r="AC445">
        <f t="shared" si="111"/>
        <v>0</v>
      </c>
      <c r="AD445">
        <f t="shared" si="111"/>
        <v>0</v>
      </c>
      <c r="AE445">
        <f t="shared" si="111"/>
        <v>0</v>
      </c>
      <c r="AF445">
        <f t="shared" si="111"/>
        <v>0</v>
      </c>
      <c r="AG445">
        <f t="shared" si="111"/>
        <v>0</v>
      </c>
      <c r="AH445">
        <f t="shared" si="111"/>
        <v>0</v>
      </c>
      <c r="AI445">
        <f t="shared" si="111"/>
        <v>0</v>
      </c>
      <c r="AJ445">
        <f t="shared" si="111"/>
        <v>0</v>
      </c>
      <c r="AK445">
        <f t="shared" si="111"/>
        <v>0</v>
      </c>
      <c r="AL445">
        <f t="shared" si="111"/>
        <v>0</v>
      </c>
      <c r="AM445">
        <f t="shared" si="111"/>
        <v>0</v>
      </c>
      <c r="AN445">
        <f t="shared" si="111"/>
        <v>0</v>
      </c>
      <c r="AO445">
        <f>+V455</f>
        <v>2</v>
      </c>
    </row>
    <row r="446" spans="1:22" ht="12.75">
      <c r="A446">
        <f>+SUM(A433:A445)+1</f>
        <v>38</v>
      </c>
      <c r="C446" s="9" t="s">
        <v>4</v>
      </c>
      <c r="D446" s="3" t="str">
        <f>VLOOKUP(C445,'Entries - DATA'!$A$4:$S$43,11)</f>
        <v>Minnesota VIKINGS</v>
      </c>
      <c r="E446" s="19">
        <f>VLOOKUP($D446,'Team - Wins CALC'!$C$22:$U$53,E$1+2,FALSE)</f>
        <v>0</v>
      </c>
      <c r="F446" s="19">
        <f>VLOOKUP($D446,'Team - Wins CALC'!$C$22:$U$53,F$1+2,FALSE)</f>
        <v>0</v>
      </c>
      <c r="G446" s="19">
        <f>VLOOKUP($D446,'Team - Wins CALC'!$C$22:$U$53,G$1+2,FALSE)</f>
        <v>0</v>
      </c>
      <c r="H446" s="19">
        <f>VLOOKUP($D446,'Team - Wins CALC'!$C$22:$U$53,H$1+2,FALSE)</f>
        <v>0</v>
      </c>
      <c r="I446" s="19">
        <f>VLOOKUP($D446,'Team - Wins CALC'!$C$22:$U$53,I$1+2,FALSE)</f>
        <v>0</v>
      </c>
      <c r="J446" s="19">
        <f>VLOOKUP($D446,'Team - Wins CALC'!$C$22:$U$53,J$1+2,FALSE)</f>
        <v>0</v>
      </c>
      <c r="K446" s="19">
        <f>VLOOKUP($D446,'Team - Wins CALC'!$C$22:$U$53,K$1+2,FALSE)</f>
        <v>0</v>
      </c>
      <c r="L446" s="19">
        <f>VLOOKUP($D446,'Team - Wins CALC'!$C$22:$U$53,L$1+2,FALSE)</f>
        <v>0</v>
      </c>
      <c r="M446" s="19">
        <f>VLOOKUP($D446,'Team - Wins CALC'!$C$22:$U$53,M$1+2,FALSE)</f>
        <v>0</v>
      </c>
      <c r="N446" s="19">
        <f>VLOOKUP($D446,'Team - Wins CALC'!$C$22:$U$53,N$1+2,FALSE)</f>
        <v>0</v>
      </c>
      <c r="O446" s="19">
        <f>VLOOKUP($D446,'Team - Wins CALC'!$C$22:$U$53,O$1+2,FALSE)</f>
        <v>0</v>
      </c>
      <c r="P446" s="19">
        <f>VLOOKUP($D446,'Team - Wins CALC'!$C$22:$U$53,P$1+2,FALSE)</f>
        <v>0</v>
      </c>
      <c r="Q446" s="19">
        <f>VLOOKUP($D446,'Team - Wins CALC'!$C$22:$U$53,Q$1+2,FALSE)</f>
        <v>0</v>
      </c>
      <c r="R446" s="19">
        <f>VLOOKUP($D446,'Team - Wins CALC'!$C$22:$U$53,R$1+2,FALSE)</f>
        <v>0</v>
      </c>
      <c r="S446" s="19">
        <f>VLOOKUP($D446,'Team - Wins CALC'!$C$22:$U$53,S$1+2,FALSE)</f>
        <v>0</v>
      </c>
      <c r="T446" s="19">
        <f>VLOOKUP($D446,'Team - Wins CALC'!$C$22:$U$53,T$1+2,FALSE)</f>
        <v>0</v>
      </c>
      <c r="U446" s="19">
        <f>VLOOKUP($D446,'Team - Wins CALC'!$C$22:$U$53,U$1+2,FALSE)</f>
        <v>0</v>
      </c>
      <c r="V446" s="21">
        <f>SUM(E446:U446)</f>
        <v>0</v>
      </c>
    </row>
    <row r="447" spans="3:22" ht="12.75">
      <c r="C447" s="10"/>
      <c r="D447" s="3" t="str">
        <f>VLOOKUP(C445,'Entries - DATA'!$A$4:$S$43,12)</f>
        <v>Dallas COWBOYS</v>
      </c>
      <c r="E447" s="19">
        <f>VLOOKUP($D447,'Team - Wins CALC'!$C$22:$U$53,E$1+2,FALSE)</f>
        <v>1</v>
      </c>
      <c r="F447" s="19">
        <f>VLOOKUP($D447,'Team - Wins CALC'!$C$22:$U$53,F$1+2,FALSE)</f>
        <v>1</v>
      </c>
      <c r="G447" s="19">
        <f>VLOOKUP($D447,'Team - Wins CALC'!$C$22:$U$53,G$1+2,FALSE)</f>
        <v>0</v>
      </c>
      <c r="H447" s="19">
        <f>VLOOKUP($D447,'Team - Wins CALC'!$C$22:$U$53,H$1+2,FALSE)</f>
        <v>0</v>
      </c>
      <c r="I447" s="19">
        <f>VLOOKUP($D447,'Team - Wins CALC'!$C$22:$U$53,I$1+2,FALSE)</f>
        <v>0</v>
      </c>
      <c r="J447" s="19">
        <f>VLOOKUP($D447,'Team - Wins CALC'!$C$22:$U$53,J$1+2,FALSE)</f>
        <v>0</v>
      </c>
      <c r="K447" s="19">
        <f>VLOOKUP($D447,'Team - Wins CALC'!$C$22:$U$53,K$1+2,FALSE)</f>
        <v>0</v>
      </c>
      <c r="L447" s="19">
        <f>VLOOKUP($D447,'Team - Wins CALC'!$C$22:$U$53,L$1+2,FALSE)</f>
        <v>0</v>
      </c>
      <c r="M447" s="19">
        <f>VLOOKUP($D447,'Team - Wins CALC'!$C$22:$U$53,M$1+2,FALSE)</f>
        <v>0</v>
      </c>
      <c r="N447" s="19">
        <f>VLOOKUP($D447,'Team - Wins CALC'!$C$22:$U$53,N$1+2,FALSE)</f>
        <v>0</v>
      </c>
      <c r="O447" s="19">
        <f>VLOOKUP($D447,'Team - Wins CALC'!$C$22:$U$53,O$1+2,FALSE)</f>
        <v>0</v>
      </c>
      <c r="P447" s="19">
        <f>VLOOKUP($D447,'Team - Wins CALC'!$C$22:$U$53,P$1+2,FALSE)</f>
        <v>0</v>
      </c>
      <c r="Q447" s="19">
        <f>VLOOKUP($D447,'Team - Wins CALC'!$C$22:$U$53,Q$1+2,FALSE)</f>
        <v>0</v>
      </c>
      <c r="R447" s="19">
        <f>VLOOKUP($D447,'Team - Wins CALC'!$C$22:$U$53,R$1+2,FALSE)</f>
        <v>0</v>
      </c>
      <c r="S447" s="19">
        <f>VLOOKUP($D447,'Team - Wins CALC'!$C$22:$U$53,S$1+2,FALSE)</f>
        <v>0</v>
      </c>
      <c r="T447" s="19">
        <f>VLOOKUP($D447,'Team - Wins CALC'!$C$22:$U$53,T$1+2,FALSE)</f>
        <v>0</v>
      </c>
      <c r="U447" s="19">
        <f>VLOOKUP($D447,'Team - Wins CALC'!$C$22:$U$53,U$1+2,FALSE)</f>
        <v>0</v>
      </c>
      <c r="V447" s="22">
        <f aca="true" t="shared" si="112" ref="V447:V454">SUM(E447:U447)</f>
        <v>2</v>
      </c>
    </row>
    <row r="448" spans="1:22" ht="12.75">
      <c r="A448" s="15"/>
      <c r="C448" s="10"/>
      <c r="D448" s="3" t="str">
        <f>VLOOKUP(C445,'Entries - DATA'!$A$4:$S$43,13)</f>
        <v>Tampa Bay BUCCANEERS</v>
      </c>
      <c r="E448" s="19">
        <f>VLOOKUP($D448,'Team - Wins CALC'!$C$22:$U$53,E$1+2,FALSE)</f>
        <v>0</v>
      </c>
      <c r="F448" s="19">
        <f>VLOOKUP($D448,'Team - Wins CALC'!$C$22:$U$53,F$1+2,FALSE)</f>
        <v>1</v>
      </c>
      <c r="G448" s="19">
        <f>VLOOKUP($D448,'Team - Wins CALC'!$C$22:$U$53,G$1+2,FALSE)</f>
        <v>0</v>
      </c>
      <c r="H448" s="19">
        <f>VLOOKUP($D448,'Team - Wins CALC'!$C$22:$U$53,H$1+2,FALSE)</f>
        <v>0</v>
      </c>
      <c r="I448" s="19">
        <f>VLOOKUP($D448,'Team - Wins CALC'!$C$22:$U$53,I$1+2,FALSE)</f>
        <v>0</v>
      </c>
      <c r="J448" s="19">
        <f>VLOOKUP($D448,'Team - Wins CALC'!$C$22:$U$53,J$1+2,FALSE)</f>
        <v>0</v>
      </c>
      <c r="K448" s="19">
        <f>VLOOKUP($D448,'Team - Wins CALC'!$C$22:$U$53,K$1+2,FALSE)</f>
        <v>0</v>
      </c>
      <c r="L448" s="19">
        <f>VLOOKUP($D448,'Team - Wins CALC'!$C$22:$U$53,L$1+2,FALSE)</f>
        <v>0</v>
      </c>
      <c r="M448" s="19">
        <f>VLOOKUP($D448,'Team - Wins CALC'!$C$22:$U$53,M$1+2,FALSE)</f>
        <v>0</v>
      </c>
      <c r="N448" s="19">
        <f>VLOOKUP($D448,'Team - Wins CALC'!$C$22:$U$53,N$1+2,FALSE)</f>
        <v>0</v>
      </c>
      <c r="O448" s="19">
        <f>VLOOKUP($D448,'Team - Wins CALC'!$C$22:$U$53,O$1+2,FALSE)</f>
        <v>0</v>
      </c>
      <c r="P448" s="19">
        <f>VLOOKUP($D448,'Team - Wins CALC'!$C$22:$U$53,P$1+2,FALSE)</f>
        <v>0</v>
      </c>
      <c r="Q448" s="19">
        <f>VLOOKUP($D448,'Team - Wins CALC'!$C$22:$U$53,Q$1+2,FALSE)</f>
        <v>0</v>
      </c>
      <c r="R448" s="19">
        <f>VLOOKUP($D448,'Team - Wins CALC'!$C$22:$U$53,R$1+2,FALSE)</f>
        <v>0</v>
      </c>
      <c r="S448" s="19">
        <f>VLOOKUP($D448,'Team - Wins CALC'!$C$22:$U$53,S$1+2,FALSE)</f>
        <v>0</v>
      </c>
      <c r="T448" s="19">
        <f>VLOOKUP($D448,'Team - Wins CALC'!$C$22:$U$53,T$1+2,FALSE)</f>
        <v>0</v>
      </c>
      <c r="U448" s="19">
        <f>VLOOKUP($D448,'Team - Wins CALC'!$C$22:$U$53,U$1+2,FALSE)</f>
        <v>0</v>
      </c>
      <c r="V448" s="22">
        <f t="shared" si="112"/>
        <v>1</v>
      </c>
    </row>
    <row r="449" spans="3:22" ht="12.75">
      <c r="C449" s="11"/>
      <c r="D449" s="3" t="str">
        <f>VLOOKUP(C445,'Entries - DATA'!$A$4:$S$43,14)</f>
        <v>New Orleans SAINTS</v>
      </c>
      <c r="E449" s="19">
        <f>VLOOKUP($D449,'Team - Wins CALC'!$C$22:$U$53,E$1+2,FALSE)</f>
        <v>1</v>
      </c>
      <c r="F449" s="19">
        <f>VLOOKUP($D449,'Team - Wins CALC'!$C$22:$U$53,F$1+2,FALSE)</f>
        <v>0</v>
      </c>
      <c r="G449" s="19">
        <f>VLOOKUP($D449,'Team - Wins CALC'!$C$22:$U$53,G$1+2,FALSE)</f>
        <v>0</v>
      </c>
      <c r="H449" s="19">
        <f>VLOOKUP($D449,'Team - Wins CALC'!$C$22:$U$53,H$1+2,FALSE)</f>
        <v>0</v>
      </c>
      <c r="I449" s="19">
        <f>VLOOKUP($D449,'Team - Wins CALC'!$C$22:$U$53,I$1+2,FALSE)</f>
        <v>0</v>
      </c>
      <c r="J449" s="19">
        <f>VLOOKUP($D449,'Team - Wins CALC'!$C$22:$U$53,J$1+2,FALSE)</f>
        <v>0</v>
      </c>
      <c r="K449" s="19">
        <f>VLOOKUP($D449,'Team - Wins CALC'!$C$22:$U$53,K$1+2,FALSE)</f>
        <v>0</v>
      </c>
      <c r="L449" s="19">
        <f>VLOOKUP($D449,'Team - Wins CALC'!$C$22:$U$53,L$1+2,FALSE)</f>
        <v>0</v>
      </c>
      <c r="M449" s="19">
        <f>VLOOKUP($D449,'Team - Wins CALC'!$C$22:$U$53,M$1+2,FALSE)</f>
        <v>0</v>
      </c>
      <c r="N449" s="19">
        <f>VLOOKUP($D449,'Team - Wins CALC'!$C$22:$U$53,N$1+2,FALSE)</f>
        <v>0</v>
      </c>
      <c r="O449" s="19">
        <f>VLOOKUP($D449,'Team - Wins CALC'!$C$22:$U$53,O$1+2,FALSE)</f>
        <v>0</v>
      </c>
      <c r="P449" s="19">
        <f>VLOOKUP($D449,'Team - Wins CALC'!$C$22:$U$53,P$1+2,FALSE)</f>
        <v>0</v>
      </c>
      <c r="Q449" s="19">
        <f>VLOOKUP($D449,'Team - Wins CALC'!$C$22:$U$53,Q$1+2,FALSE)</f>
        <v>0</v>
      </c>
      <c r="R449" s="19">
        <f>VLOOKUP($D449,'Team - Wins CALC'!$C$22:$U$53,R$1+2,FALSE)</f>
        <v>0</v>
      </c>
      <c r="S449" s="19">
        <f>VLOOKUP($D449,'Team - Wins CALC'!$C$22:$U$53,S$1+2,FALSE)</f>
        <v>0</v>
      </c>
      <c r="T449" s="19">
        <f>VLOOKUP($D449,'Team - Wins CALC'!$C$22:$U$53,T$1+2,FALSE)</f>
        <v>0</v>
      </c>
      <c r="U449" s="19">
        <f>VLOOKUP($D449,'Team - Wins CALC'!$C$22:$U$53,U$1+2,FALSE)</f>
        <v>0</v>
      </c>
      <c r="V449" s="22">
        <f t="shared" si="112"/>
        <v>1</v>
      </c>
    </row>
    <row r="450" spans="3:22" ht="12.75">
      <c r="C450" s="9" t="s">
        <v>6</v>
      </c>
      <c r="D450" s="3" t="str">
        <f>VLOOKUP(C445,'Entries - DATA'!$A$4:$S$43,15)</f>
        <v>New England PATRIOTS</v>
      </c>
      <c r="E450" s="19">
        <f>VLOOKUP($D450,'Team - Wins CALC'!$C$22:$U$53,E$1+2,FALSE)</f>
        <v>1</v>
      </c>
      <c r="F450" s="19">
        <f>VLOOKUP($D450,'Team - Wins CALC'!$C$22:$U$53,F$1+2,FALSE)</f>
        <v>1</v>
      </c>
      <c r="G450" s="19">
        <f>VLOOKUP($D450,'Team - Wins CALC'!$C$22:$U$53,G$1+2,FALSE)</f>
        <v>0</v>
      </c>
      <c r="H450" s="19">
        <f>VLOOKUP($D450,'Team - Wins CALC'!$C$22:$U$53,H$1+2,FALSE)</f>
        <v>0</v>
      </c>
      <c r="I450" s="19">
        <f>VLOOKUP($D450,'Team - Wins CALC'!$C$22:$U$53,I$1+2,FALSE)</f>
        <v>0</v>
      </c>
      <c r="J450" s="19">
        <f>VLOOKUP($D450,'Team - Wins CALC'!$C$22:$U$53,J$1+2,FALSE)</f>
        <v>0</v>
      </c>
      <c r="K450" s="19">
        <f>VLOOKUP($D450,'Team - Wins CALC'!$C$22:$U$53,K$1+2,FALSE)</f>
        <v>0</v>
      </c>
      <c r="L450" s="19">
        <f>VLOOKUP($D450,'Team - Wins CALC'!$C$22:$U$53,L$1+2,FALSE)</f>
        <v>0</v>
      </c>
      <c r="M450" s="19">
        <f>VLOOKUP($D450,'Team - Wins CALC'!$C$22:$U$53,M$1+2,FALSE)</f>
        <v>0</v>
      </c>
      <c r="N450" s="19">
        <f>VLOOKUP($D450,'Team - Wins CALC'!$C$22:$U$53,N$1+2,FALSE)</f>
        <v>0</v>
      </c>
      <c r="O450" s="19">
        <f>VLOOKUP($D450,'Team - Wins CALC'!$C$22:$U$53,O$1+2,FALSE)</f>
        <v>0</v>
      </c>
      <c r="P450" s="19">
        <f>VLOOKUP($D450,'Team - Wins CALC'!$C$22:$U$53,P$1+2,FALSE)</f>
        <v>0</v>
      </c>
      <c r="Q450" s="19">
        <f>VLOOKUP($D450,'Team - Wins CALC'!$C$22:$U$53,Q$1+2,FALSE)</f>
        <v>0</v>
      </c>
      <c r="R450" s="19">
        <f>VLOOKUP($D450,'Team - Wins CALC'!$C$22:$U$53,R$1+2,FALSE)</f>
        <v>0</v>
      </c>
      <c r="S450" s="19">
        <f>VLOOKUP($D450,'Team - Wins CALC'!$C$22:$U$53,S$1+2,FALSE)</f>
        <v>0</v>
      </c>
      <c r="T450" s="19">
        <f>VLOOKUP($D450,'Team - Wins CALC'!$C$22:$U$53,T$1+2,FALSE)</f>
        <v>0</v>
      </c>
      <c r="U450" s="19">
        <f>VLOOKUP($D450,'Team - Wins CALC'!$C$22:$U$53,U$1+2,FALSE)</f>
        <v>0</v>
      </c>
      <c r="V450" s="22">
        <f t="shared" si="112"/>
        <v>2</v>
      </c>
    </row>
    <row r="451" spans="3:22" ht="12.75">
      <c r="C451" s="10"/>
      <c r="D451" s="3" t="str">
        <f>VLOOKUP(C445,'Entries - DATA'!$A$4:$S$43,16)</f>
        <v>Cleveland BROWNS</v>
      </c>
      <c r="E451" s="19">
        <f>VLOOKUP($D451,'Team - Wins CALC'!$C$22:$U$53,E$1+2,FALSE)</f>
        <v>0</v>
      </c>
      <c r="F451" s="19">
        <f>VLOOKUP($D451,'Team - Wins CALC'!$C$22:$U$53,F$1+2,FALSE)</f>
        <v>0</v>
      </c>
      <c r="G451" s="19">
        <f>VLOOKUP($D451,'Team - Wins CALC'!$C$22:$U$53,G$1+2,FALSE)</f>
        <v>0</v>
      </c>
      <c r="H451" s="19">
        <f>VLOOKUP($D451,'Team - Wins CALC'!$C$22:$U$53,H$1+2,FALSE)</f>
        <v>0</v>
      </c>
      <c r="I451" s="19">
        <f>VLOOKUP($D451,'Team - Wins CALC'!$C$22:$U$53,I$1+2,FALSE)</f>
        <v>0</v>
      </c>
      <c r="J451" s="19">
        <f>VLOOKUP($D451,'Team - Wins CALC'!$C$22:$U$53,J$1+2,FALSE)</f>
        <v>0</v>
      </c>
      <c r="K451" s="19">
        <f>VLOOKUP($D451,'Team - Wins CALC'!$C$22:$U$53,K$1+2,FALSE)</f>
        <v>0</v>
      </c>
      <c r="L451" s="19">
        <f>VLOOKUP($D451,'Team - Wins CALC'!$C$22:$U$53,L$1+2,FALSE)</f>
        <v>0</v>
      </c>
      <c r="M451" s="19">
        <f>VLOOKUP($D451,'Team - Wins CALC'!$C$22:$U$53,M$1+2,FALSE)</f>
        <v>0</v>
      </c>
      <c r="N451" s="19">
        <f>VLOOKUP($D451,'Team - Wins CALC'!$C$22:$U$53,N$1+2,FALSE)</f>
        <v>0</v>
      </c>
      <c r="O451" s="19">
        <f>VLOOKUP($D451,'Team - Wins CALC'!$C$22:$U$53,O$1+2,FALSE)</f>
        <v>0</v>
      </c>
      <c r="P451" s="19">
        <f>VLOOKUP($D451,'Team - Wins CALC'!$C$22:$U$53,P$1+2,FALSE)</f>
        <v>0</v>
      </c>
      <c r="Q451" s="19">
        <f>VLOOKUP($D451,'Team - Wins CALC'!$C$22:$U$53,Q$1+2,FALSE)</f>
        <v>0</v>
      </c>
      <c r="R451" s="19">
        <f>VLOOKUP($D451,'Team - Wins CALC'!$C$22:$U$53,R$1+2,FALSE)</f>
        <v>0</v>
      </c>
      <c r="S451" s="19">
        <f>VLOOKUP($D451,'Team - Wins CALC'!$C$22:$U$53,S$1+2,FALSE)</f>
        <v>0</v>
      </c>
      <c r="T451" s="19">
        <f>VLOOKUP($D451,'Team - Wins CALC'!$C$22:$U$53,T$1+2,FALSE)</f>
        <v>0</v>
      </c>
      <c r="U451" s="19">
        <f>VLOOKUP($D451,'Team - Wins CALC'!$C$22:$U$53,U$1+2,FALSE)</f>
        <v>0</v>
      </c>
      <c r="V451" s="22">
        <f t="shared" si="112"/>
        <v>0</v>
      </c>
    </row>
    <row r="452" spans="3:22" ht="12.75">
      <c r="C452" s="10"/>
      <c r="D452" s="3" t="str">
        <f>VLOOKUP(C445,'Entries - DATA'!$A$4:$S$43,17)</f>
        <v>San Diego CHARGERS</v>
      </c>
      <c r="E452" s="19">
        <f>VLOOKUP($D452,'Team - Wins CALC'!$C$22:$U$53,E$1+2,FALSE)</f>
        <v>0</v>
      </c>
      <c r="F452" s="19">
        <f>VLOOKUP($D452,'Team - Wins CALC'!$C$22:$U$53,F$1+2,FALSE)</f>
        <v>0</v>
      </c>
      <c r="G452" s="19">
        <f>VLOOKUP($D452,'Team - Wins CALC'!$C$22:$U$53,G$1+2,FALSE)</f>
        <v>0</v>
      </c>
      <c r="H452" s="19">
        <f>VLOOKUP($D452,'Team - Wins CALC'!$C$22:$U$53,H$1+2,FALSE)</f>
        <v>0</v>
      </c>
      <c r="I452" s="19">
        <f>VLOOKUP($D452,'Team - Wins CALC'!$C$22:$U$53,I$1+2,FALSE)</f>
        <v>0</v>
      </c>
      <c r="J452" s="19">
        <f>VLOOKUP($D452,'Team - Wins CALC'!$C$22:$U$53,J$1+2,FALSE)</f>
        <v>0</v>
      </c>
      <c r="K452" s="19">
        <f>VLOOKUP($D452,'Team - Wins CALC'!$C$22:$U$53,K$1+2,FALSE)</f>
        <v>0</v>
      </c>
      <c r="L452" s="19">
        <f>VLOOKUP($D452,'Team - Wins CALC'!$C$22:$U$53,L$1+2,FALSE)</f>
        <v>0</v>
      </c>
      <c r="M452" s="19">
        <f>VLOOKUP($D452,'Team - Wins CALC'!$C$22:$U$53,M$1+2,FALSE)</f>
        <v>0</v>
      </c>
      <c r="N452" s="19">
        <f>VLOOKUP($D452,'Team - Wins CALC'!$C$22:$U$53,N$1+2,FALSE)</f>
        <v>0</v>
      </c>
      <c r="O452" s="19">
        <f>VLOOKUP($D452,'Team - Wins CALC'!$C$22:$U$53,O$1+2,FALSE)</f>
        <v>0</v>
      </c>
      <c r="P452" s="19">
        <f>VLOOKUP($D452,'Team - Wins CALC'!$C$22:$U$53,P$1+2,FALSE)</f>
        <v>0</v>
      </c>
      <c r="Q452" s="19">
        <f>VLOOKUP($D452,'Team - Wins CALC'!$C$22:$U$53,Q$1+2,FALSE)</f>
        <v>0</v>
      </c>
      <c r="R452" s="19">
        <f>VLOOKUP($D452,'Team - Wins CALC'!$C$22:$U$53,R$1+2,FALSE)</f>
        <v>0</v>
      </c>
      <c r="S452" s="19">
        <f>VLOOKUP($D452,'Team - Wins CALC'!$C$22:$U$53,S$1+2,FALSE)</f>
        <v>0</v>
      </c>
      <c r="T452" s="19">
        <f>VLOOKUP($D452,'Team - Wins CALC'!$C$22:$U$53,T$1+2,FALSE)</f>
        <v>0</v>
      </c>
      <c r="U452" s="19">
        <f>VLOOKUP($D452,'Team - Wins CALC'!$C$22:$U$53,U$1+2,FALSE)</f>
        <v>0</v>
      </c>
      <c r="V452" s="22">
        <f t="shared" si="112"/>
        <v>0</v>
      </c>
    </row>
    <row r="453" spans="3:22" ht="13.5" thickBot="1">
      <c r="C453" s="11"/>
      <c r="D453" s="3" t="str">
        <f>VLOOKUP(C445,'Entries - DATA'!$A$4:$S$43,18)</f>
        <v>Pittsburgh STEELERS</v>
      </c>
      <c r="E453" s="19">
        <f>VLOOKUP($D453,'Team - Wins CALC'!$C$22:$U$53,E$1+2,FALSE)</f>
        <v>1</v>
      </c>
      <c r="F453" s="19">
        <f>VLOOKUP($D453,'Team - Wins CALC'!$C$22:$U$53,F$1+2,FALSE)</f>
        <v>1</v>
      </c>
      <c r="G453" s="19">
        <f>VLOOKUP($D453,'Team - Wins CALC'!$C$22:$U$53,G$1+2,FALSE)</f>
        <v>0</v>
      </c>
      <c r="H453" s="19">
        <f>VLOOKUP($D453,'Team - Wins CALC'!$C$22:$U$53,H$1+2,FALSE)</f>
        <v>0</v>
      </c>
      <c r="I453" s="19">
        <f>VLOOKUP($D453,'Team - Wins CALC'!$C$22:$U$53,I$1+2,FALSE)</f>
        <v>0</v>
      </c>
      <c r="J453" s="19">
        <f>VLOOKUP($D453,'Team - Wins CALC'!$C$22:$U$53,J$1+2,FALSE)</f>
        <v>0</v>
      </c>
      <c r="K453" s="19">
        <f>VLOOKUP($D453,'Team - Wins CALC'!$C$22:$U$53,K$1+2,FALSE)</f>
        <v>0</v>
      </c>
      <c r="L453" s="19">
        <f>VLOOKUP($D453,'Team - Wins CALC'!$C$22:$U$53,L$1+2,FALSE)</f>
        <v>0</v>
      </c>
      <c r="M453" s="19">
        <f>VLOOKUP($D453,'Team - Wins CALC'!$C$22:$U$53,M$1+2,FALSE)</f>
        <v>0</v>
      </c>
      <c r="N453" s="19">
        <f>VLOOKUP($D453,'Team - Wins CALC'!$C$22:$U$53,N$1+2,FALSE)</f>
        <v>0</v>
      </c>
      <c r="O453" s="19">
        <f>VLOOKUP($D453,'Team - Wins CALC'!$C$22:$U$53,O$1+2,FALSE)</f>
        <v>0</v>
      </c>
      <c r="P453" s="19">
        <f>VLOOKUP($D453,'Team - Wins CALC'!$C$22:$U$53,P$1+2,FALSE)</f>
        <v>0</v>
      </c>
      <c r="Q453" s="19">
        <f>VLOOKUP($D453,'Team - Wins CALC'!$C$22:$U$53,Q$1+2,FALSE)</f>
        <v>0</v>
      </c>
      <c r="R453" s="19">
        <f>VLOOKUP($D453,'Team - Wins CALC'!$C$22:$U$53,R$1+2,FALSE)</f>
        <v>0</v>
      </c>
      <c r="S453" s="19">
        <f>VLOOKUP($D453,'Team - Wins CALC'!$C$22:$U$53,S$1+2,FALSE)</f>
        <v>0</v>
      </c>
      <c r="T453" s="19">
        <f>VLOOKUP($D453,'Team - Wins CALC'!$C$22:$U$53,T$1+2,FALSE)</f>
        <v>0</v>
      </c>
      <c r="U453" s="19">
        <f>VLOOKUP($D453,'Team - Wins CALC'!$C$22:$U$53,U$1+2,FALSE)</f>
        <v>0</v>
      </c>
      <c r="V453" s="23">
        <f t="shared" si="112"/>
        <v>2</v>
      </c>
    </row>
    <row r="454" spans="3:41" ht="13.5" thickBot="1">
      <c r="C454" s="17"/>
      <c r="D454" s="18" t="s">
        <v>86</v>
      </c>
      <c r="E454" s="16">
        <f>SUM(E446:E453)</f>
        <v>4</v>
      </c>
      <c r="F454" s="13">
        <f aca="true" t="shared" si="113" ref="F454:U454">SUM(F446:F453)</f>
        <v>4</v>
      </c>
      <c r="G454" s="13">
        <f t="shared" si="113"/>
        <v>0</v>
      </c>
      <c r="H454" s="13">
        <f t="shared" si="113"/>
        <v>0</v>
      </c>
      <c r="I454" s="13">
        <f t="shared" si="113"/>
        <v>0</v>
      </c>
      <c r="J454" s="13">
        <f t="shared" si="113"/>
        <v>0</v>
      </c>
      <c r="K454" s="13">
        <f t="shared" si="113"/>
        <v>0</v>
      </c>
      <c r="L454" s="13">
        <f t="shared" si="113"/>
        <v>0</v>
      </c>
      <c r="M454" s="13">
        <f t="shared" si="113"/>
        <v>0</v>
      </c>
      <c r="N454" s="13">
        <f t="shared" si="113"/>
        <v>0</v>
      </c>
      <c r="O454" s="13">
        <f t="shared" si="113"/>
        <v>0</v>
      </c>
      <c r="P454" s="13">
        <f t="shared" si="113"/>
        <v>0</v>
      </c>
      <c r="Q454" s="13">
        <f t="shared" si="113"/>
        <v>0</v>
      </c>
      <c r="R454" s="13">
        <f t="shared" si="113"/>
        <v>0</v>
      </c>
      <c r="S454" s="13">
        <f t="shared" si="113"/>
        <v>0</v>
      </c>
      <c r="T454" s="13">
        <f t="shared" si="113"/>
        <v>0</v>
      </c>
      <c r="U454" s="14">
        <f t="shared" si="113"/>
        <v>0</v>
      </c>
      <c r="V454" s="24">
        <f t="shared" si="112"/>
        <v>8</v>
      </c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3:41" s="20" customFormat="1" ht="22.5" customHeight="1">
      <c r="C455" s="34" t="s">
        <v>87</v>
      </c>
      <c r="D455" s="31" t="str">
        <f>VLOOKUP(C445,'Entries - DATA'!$A$4:$S$43,19)</f>
        <v>Green Bay PACKERS</v>
      </c>
      <c r="E455" s="35">
        <f>VLOOKUP($D455,'Team - Wins CALC'!$C$22:$U$53,E$1+2,FALSE)</f>
        <v>1</v>
      </c>
      <c r="F455" s="35">
        <f>VLOOKUP($D455,'Team - Wins CALC'!$C$22:$U$53,F$1+2,FALSE)</f>
        <v>1</v>
      </c>
      <c r="G455" s="35">
        <f>VLOOKUP($D455,'Team - Wins CALC'!$C$22:$U$53,G$1+2,FALSE)</f>
        <v>0</v>
      </c>
      <c r="H455" s="35">
        <f>VLOOKUP($D455,'Team - Wins CALC'!$C$22:$U$53,H$1+2,FALSE)</f>
        <v>0</v>
      </c>
      <c r="I455" s="35">
        <f>VLOOKUP($D455,'Team - Wins CALC'!$C$22:$U$53,I$1+2,FALSE)</f>
        <v>0</v>
      </c>
      <c r="J455" s="35">
        <f>VLOOKUP($D455,'Team - Wins CALC'!$C$22:$U$53,J$1+2,FALSE)</f>
        <v>0</v>
      </c>
      <c r="K455" s="35">
        <f>VLOOKUP($D455,'Team - Wins CALC'!$C$22:$U$53,K$1+2,FALSE)</f>
        <v>0</v>
      </c>
      <c r="L455" s="35">
        <f>VLOOKUP($D455,'Team - Wins CALC'!$C$22:$U$53,L$1+2,FALSE)</f>
        <v>0</v>
      </c>
      <c r="M455" s="35">
        <f>VLOOKUP($D455,'Team - Wins CALC'!$C$22:$U$53,M$1+2,FALSE)</f>
        <v>0</v>
      </c>
      <c r="N455" s="35">
        <f>VLOOKUP($D455,'Team - Wins CALC'!$C$22:$U$53,N$1+2,FALSE)</f>
        <v>0</v>
      </c>
      <c r="O455" s="35">
        <f>VLOOKUP($D455,'Team - Wins CALC'!$C$22:$U$53,O$1+2,FALSE)</f>
        <v>0</v>
      </c>
      <c r="P455" s="35">
        <f>VLOOKUP($D455,'Team - Wins CALC'!$C$22:$U$53,P$1+2,FALSE)</f>
        <v>0</v>
      </c>
      <c r="Q455" s="35">
        <f>VLOOKUP($D455,'Team - Wins CALC'!$C$22:$U$53,Q$1+2,FALSE)</f>
        <v>0</v>
      </c>
      <c r="R455" s="35">
        <f>VLOOKUP($D455,'Team - Wins CALC'!$C$22:$U$53,R$1+2,FALSE)</f>
        <v>0</v>
      </c>
      <c r="S455" s="35">
        <f>VLOOKUP($D455,'Team - Wins CALC'!$C$22:$U$53,S$1+2,FALSE)</f>
        <v>0</v>
      </c>
      <c r="T455" s="35">
        <f>VLOOKUP($D455,'Team - Wins CALC'!$C$22:$U$53,T$1+2,FALSE)</f>
        <v>0</v>
      </c>
      <c r="U455" s="35">
        <f>VLOOKUP($D455,'Team - Wins CALC'!$C$22:$U$53,U$1+2,FALSE)</f>
        <v>0</v>
      </c>
      <c r="V455" s="25">
        <f>SUM(E455:U455)</f>
        <v>2</v>
      </c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24:41" ht="12.75">
      <c r="X456" s="1">
        <v>1</v>
      </c>
      <c r="Y456" s="1">
        <v>2</v>
      </c>
      <c r="Z456" s="1">
        <v>3</v>
      </c>
      <c r="AA456" s="1">
        <v>4</v>
      </c>
      <c r="AB456" s="1">
        <v>5</v>
      </c>
      <c r="AC456" s="1">
        <v>6</v>
      </c>
      <c r="AD456" s="1">
        <v>7</v>
      </c>
      <c r="AE456" s="1">
        <v>8</v>
      </c>
      <c r="AF456" s="1">
        <v>9</v>
      </c>
      <c r="AG456" s="1">
        <v>10</v>
      </c>
      <c r="AH456" s="1">
        <v>11</v>
      </c>
      <c r="AI456" s="1">
        <v>12</v>
      </c>
      <c r="AJ456" s="1">
        <v>13</v>
      </c>
      <c r="AK456" s="1">
        <v>14</v>
      </c>
      <c r="AL456" s="1">
        <v>15</v>
      </c>
      <c r="AM456" s="1">
        <v>16</v>
      </c>
      <c r="AN456" s="1">
        <v>17</v>
      </c>
      <c r="AO456" s="15" t="s">
        <v>92</v>
      </c>
    </row>
    <row r="457" spans="3:41" ht="13.5" thickBot="1">
      <c r="C457" t="str">
        <f ca="1">INDIRECT("'Entries - DATA'!"&amp;"A"&amp;A458+3)</f>
        <v>Yolo</v>
      </c>
      <c r="E457" s="1">
        <v>1</v>
      </c>
      <c r="F457" s="1">
        <v>2</v>
      </c>
      <c r="G457" s="1">
        <v>3</v>
      </c>
      <c r="H457" s="1">
        <v>4</v>
      </c>
      <c r="I457" s="1">
        <v>5</v>
      </c>
      <c r="J457" s="1">
        <v>6</v>
      </c>
      <c r="K457" s="1">
        <v>7</v>
      </c>
      <c r="L457" s="1">
        <v>8</v>
      </c>
      <c r="M457" s="1">
        <v>9</v>
      </c>
      <c r="N457" s="1">
        <v>10</v>
      </c>
      <c r="O457" s="1">
        <v>11</v>
      </c>
      <c r="P457" s="1">
        <v>12</v>
      </c>
      <c r="Q457" s="1">
        <v>13</v>
      </c>
      <c r="R457" s="1">
        <v>14</v>
      </c>
      <c r="S457" s="1">
        <v>15</v>
      </c>
      <c r="T457" s="1">
        <v>16</v>
      </c>
      <c r="U457" s="1">
        <v>17</v>
      </c>
      <c r="V457" s="20" t="s">
        <v>88</v>
      </c>
      <c r="X457">
        <f aca="true" t="shared" si="114" ref="X457:AN457">+E466</f>
        <v>4</v>
      </c>
      <c r="Y457">
        <f t="shared" si="114"/>
        <v>4</v>
      </c>
      <c r="Z457">
        <f t="shared" si="114"/>
        <v>0</v>
      </c>
      <c r="AA457">
        <f t="shared" si="114"/>
        <v>0</v>
      </c>
      <c r="AB457">
        <f t="shared" si="114"/>
        <v>0</v>
      </c>
      <c r="AC457">
        <f t="shared" si="114"/>
        <v>0</v>
      </c>
      <c r="AD457">
        <f t="shared" si="114"/>
        <v>0</v>
      </c>
      <c r="AE457">
        <f t="shared" si="114"/>
        <v>0</v>
      </c>
      <c r="AF457">
        <f t="shared" si="114"/>
        <v>0</v>
      </c>
      <c r="AG457">
        <f t="shared" si="114"/>
        <v>0</v>
      </c>
      <c r="AH457">
        <f t="shared" si="114"/>
        <v>0</v>
      </c>
      <c r="AI457">
        <f t="shared" si="114"/>
        <v>0</v>
      </c>
      <c r="AJ457">
        <f t="shared" si="114"/>
        <v>0</v>
      </c>
      <c r="AK457">
        <f t="shared" si="114"/>
        <v>0</v>
      </c>
      <c r="AL457">
        <f t="shared" si="114"/>
        <v>0</v>
      </c>
      <c r="AM457">
        <f t="shared" si="114"/>
        <v>0</v>
      </c>
      <c r="AN457">
        <f t="shared" si="114"/>
        <v>0</v>
      </c>
      <c r="AO457">
        <f>+V467</f>
        <v>1</v>
      </c>
    </row>
    <row r="458" spans="1:22" ht="12.75">
      <c r="A458">
        <f>+SUM(A445:A457)+1</f>
        <v>39</v>
      </c>
      <c r="C458" s="9" t="s">
        <v>4</v>
      </c>
      <c r="D458" s="3" t="str">
        <f>VLOOKUP(C457,'Entries - DATA'!$A$4:$S$43,11)</f>
        <v>St. Louis RAMS</v>
      </c>
      <c r="E458" s="19">
        <f>VLOOKUP($D458,'Team - Wins CALC'!$C$22:$U$53,E$1+2,FALSE)</f>
        <v>0</v>
      </c>
      <c r="F458" s="19">
        <f>VLOOKUP($D458,'Team - Wins CALC'!$C$22:$U$53,F$1+2,FALSE)</f>
        <v>0</v>
      </c>
      <c r="G458" s="19">
        <f>VLOOKUP($D458,'Team - Wins CALC'!$C$22:$U$53,G$1+2,FALSE)</f>
        <v>0</v>
      </c>
      <c r="H458" s="19">
        <f>VLOOKUP($D458,'Team - Wins CALC'!$C$22:$U$53,H$1+2,FALSE)</f>
        <v>0</v>
      </c>
      <c r="I458" s="19">
        <f>VLOOKUP($D458,'Team - Wins CALC'!$C$22:$U$53,I$1+2,FALSE)</f>
        <v>0</v>
      </c>
      <c r="J458" s="19">
        <f>VLOOKUP($D458,'Team - Wins CALC'!$C$22:$U$53,J$1+2,FALSE)</f>
        <v>0</v>
      </c>
      <c r="K458" s="19">
        <f>VLOOKUP($D458,'Team - Wins CALC'!$C$22:$U$53,K$1+2,FALSE)</f>
        <v>0</v>
      </c>
      <c r="L458" s="19">
        <f>VLOOKUP($D458,'Team - Wins CALC'!$C$22:$U$53,L$1+2,FALSE)</f>
        <v>0</v>
      </c>
      <c r="M458" s="19">
        <f>VLOOKUP($D458,'Team - Wins CALC'!$C$22:$U$53,M$1+2,FALSE)</f>
        <v>0</v>
      </c>
      <c r="N458" s="19">
        <f>VLOOKUP($D458,'Team - Wins CALC'!$C$22:$U$53,N$1+2,FALSE)</f>
        <v>0</v>
      </c>
      <c r="O458" s="19">
        <f>VLOOKUP($D458,'Team - Wins CALC'!$C$22:$U$53,O$1+2,FALSE)</f>
        <v>0</v>
      </c>
      <c r="P458" s="19">
        <f>VLOOKUP($D458,'Team - Wins CALC'!$C$22:$U$53,P$1+2,FALSE)</f>
        <v>0</v>
      </c>
      <c r="Q458" s="19">
        <f>VLOOKUP($D458,'Team - Wins CALC'!$C$22:$U$53,Q$1+2,FALSE)</f>
        <v>0</v>
      </c>
      <c r="R458" s="19">
        <f>VLOOKUP($D458,'Team - Wins CALC'!$C$22:$U$53,R$1+2,FALSE)</f>
        <v>0</v>
      </c>
      <c r="S458" s="19">
        <f>VLOOKUP($D458,'Team - Wins CALC'!$C$22:$U$53,S$1+2,FALSE)</f>
        <v>0</v>
      </c>
      <c r="T458" s="19">
        <f>VLOOKUP($D458,'Team - Wins CALC'!$C$22:$U$53,T$1+2,FALSE)</f>
        <v>0</v>
      </c>
      <c r="U458" s="19">
        <f>VLOOKUP($D458,'Team - Wins CALC'!$C$22:$U$53,U$1+2,FALSE)</f>
        <v>0</v>
      </c>
      <c r="V458" s="21">
        <f>SUM(E458:U458)</f>
        <v>0</v>
      </c>
    </row>
    <row r="459" spans="3:22" ht="12.75">
      <c r="C459" s="10"/>
      <c r="D459" s="3" t="str">
        <f>VLOOKUP(C457,'Entries - DATA'!$A$4:$S$43,12)</f>
        <v>Dallas COWBOYS</v>
      </c>
      <c r="E459" s="19">
        <f>VLOOKUP($D459,'Team - Wins CALC'!$C$22:$U$53,E$1+2,FALSE)</f>
        <v>1</v>
      </c>
      <c r="F459" s="19">
        <f>VLOOKUP($D459,'Team - Wins CALC'!$C$22:$U$53,F$1+2,FALSE)</f>
        <v>1</v>
      </c>
      <c r="G459" s="19">
        <f>VLOOKUP($D459,'Team - Wins CALC'!$C$22:$U$53,G$1+2,FALSE)</f>
        <v>0</v>
      </c>
      <c r="H459" s="19">
        <f>VLOOKUP($D459,'Team - Wins CALC'!$C$22:$U$53,H$1+2,FALSE)</f>
        <v>0</v>
      </c>
      <c r="I459" s="19">
        <f>VLOOKUP($D459,'Team - Wins CALC'!$C$22:$U$53,I$1+2,FALSE)</f>
        <v>0</v>
      </c>
      <c r="J459" s="19">
        <f>VLOOKUP($D459,'Team - Wins CALC'!$C$22:$U$53,J$1+2,FALSE)</f>
        <v>0</v>
      </c>
      <c r="K459" s="19">
        <f>VLOOKUP($D459,'Team - Wins CALC'!$C$22:$U$53,K$1+2,FALSE)</f>
        <v>0</v>
      </c>
      <c r="L459" s="19">
        <f>VLOOKUP($D459,'Team - Wins CALC'!$C$22:$U$53,L$1+2,FALSE)</f>
        <v>0</v>
      </c>
      <c r="M459" s="19">
        <f>VLOOKUP($D459,'Team - Wins CALC'!$C$22:$U$53,M$1+2,FALSE)</f>
        <v>0</v>
      </c>
      <c r="N459" s="19">
        <f>VLOOKUP($D459,'Team - Wins CALC'!$C$22:$U$53,N$1+2,FALSE)</f>
        <v>0</v>
      </c>
      <c r="O459" s="19">
        <f>VLOOKUP($D459,'Team - Wins CALC'!$C$22:$U$53,O$1+2,FALSE)</f>
        <v>0</v>
      </c>
      <c r="P459" s="19">
        <f>VLOOKUP($D459,'Team - Wins CALC'!$C$22:$U$53,P$1+2,FALSE)</f>
        <v>0</v>
      </c>
      <c r="Q459" s="19">
        <f>VLOOKUP($D459,'Team - Wins CALC'!$C$22:$U$53,Q$1+2,FALSE)</f>
        <v>0</v>
      </c>
      <c r="R459" s="19">
        <f>VLOOKUP($D459,'Team - Wins CALC'!$C$22:$U$53,R$1+2,FALSE)</f>
        <v>0</v>
      </c>
      <c r="S459" s="19">
        <f>VLOOKUP($D459,'Team - Wins CALC'!$C$22:$U$53,S$1+2,FALSE)</f>
        <v>0</v>
      </c>
      <c r="T459" s="19">
        <f>VLOOKUP($D459,'Team - Wins CALC'!$C$22:$U$53,T$1+2,FALSE)</f>
        <v>0</v>
      </c>
      <c r="U459" s="19">
        <f>VLOOKUP($D459,'Team - Wins CALC'!$C$22:$U$53,U$1+2,FALSE)</f>
        <v>0</v>
      </c>
      <c r="V459" s="22">
        <f aca="true" t="shared" si="115" ref="V459:V466">SUM(E459:U459)</f>
        <v>2</v>
      </c>
    </row>
    <row r="460" spans="1:22" ht="12.75">
      <c r="A460" s="15"/>
      <c r="C460" s="10"/>
      <c r="D460" s="3" t="str">
        <f>VLOOKUP(C457,'Entries - DATA'!$A$4:$S$43,13)</f>
        <v>Minnesota VIKINGS</v>
      </c>
      <c r="E460" s="19">
        <f>VLOOKUP($D460,'Team - Wins CALC'!$C$22:$U$53,E$1+2,FALSE)</f>
        <v>0</v>
      </c>
      <c r="F460" s="19">
        <f>VLOOKUP($D460,'Team - Wins CALC'!$C$22:$U$53,F$1+2,FALSE)</f>
        <v>0</v>
      </c>
      <c r="G460" s="19">
        <f>VLOOKUP($D460,'Team - Wins CALC'!$C$22:$U$53,G$1+2,FALSE)</f>
        <v>0</v>
      </c>
      <c r="H460" s="19">
        <f>VLOOKUP($D460,'Team - Wins CALC'!$C$22:$U$53,H$1+2,FALSE)</f>
        <v>0</v>
      </c>
      <c r="I460" s="19">
        <f>VLOOKUP($D460,'Team - Wins CALC'!$C$22:$U$53,I$1+2,FALSE)</f>
        <v>0</v>
      </c>
      <c r="J460" s="19">
        <f>VLOOKUP($D460,'Team - Wins CALC'!$C$22:$U$53,J$1+2,FALSE)</f>
        <v>0</v>
      </c>
      <c r="K460" s="19">
        <f>VLOOKUP($D460,'Team - Wins CALC'!$C$22:$U$53,K$1+2,FALSE)</f>
        <v>0</v>
      </c>
      <c r="L460" s="19">
        <f>VLOOKUP($D460,'Team - Wins CALC'!$C$22:$U$53,L$1+2,FALSE)</f>
        <v>0</v>
      </c>
      <c r="M460" s="19">
        <f>VLOOKUP($D460,'Team - Wins CALC'!$C$22:$U$53,M$1+2,FALSE)</f>
        <v>0</v>
      </c>
      <c r="N460" s="19">
        <f>VLOOKUP($D460,'Team - Wins CALC'!$C$22:$U$53,N$1+2,FALSE)</f>
        <v>0</v>
      </c>
      <c r="O460" s="19">
        <f>VLOOKUP($D460,'Team - Wins CALC'!$C$22:$U$53,O$1+2,FALSE)</f>
        <v>0</v>
      </c>
      <c r="P460" s="19">
        <f>VLOOKUP($D460,'Team - Wins CALC'!$C$22:$U$53,P$1+2,FALSE)</f>
        <v>0</v>
      </c>
      <c r="Q460" s="19">
        <f>VLOOKUP($D460,'Team - Wins CALC'!$C$22:$U$53,Q$1+2,FALSE)</f>
        <v>0</v>
      </c>
      <c r="R460" s="19">
        <f>VLOOKUP($D460,'Team - Wins CALC'!$C$22:$U$53,R$1+2,FALSE)</f>
        <v>0</v>
      </c>
      <c r="S460" s="19">
        <f>VLOOKUP($D460,'Team - Wins CALC'!$C$22:$U$53,S$1+2,FALSE)</f>
        <v>0</v>
      </c>
      <c r="T460" s="19">
        <f>VLOOKUP($D460,'Team - Wins CALC'!$C$22:$U$53,T$1+2,FALSE)</f>
        <v>0</v>
      </c>
      <c r="U460" s="19">
        <f>VLOOKUP($D460,'Team - Wins CALC'!$C$22:$U$53,U$1+2,FALSE)</f>
        <v>0</v>
      </c>
      <c r="V460" s="22">
        <f t="shared" si="115"/>
        <v>0</v>
      </c>
    </row>
    <row r="461" spans="3:22" ht="12.75">
      <c r="C461" s="11"/>
      <c r="D461" s="3" t="str">
        <f>VLOOKUP(C457,'Entries - DATA'!$A$4:$S$43,14)</f>
        <v>New Orleans SAINTS</v>
      </c>
      <c r="E461" s="19">
        <f>VLOOKUP($D461,'Team - Wins CALC'!$C$22:$U$53,E$1+2,FALSE)</f>
        <v>1</v>
      </c>
      <c r="F461" s="19">
        <f>VLOOKUP($D461,'Team - Wins CALC'!$C$22:$U$53,F$1+2,FALSE)</f>
        <v>0</v>
      </c>
      <c r="G461" s="19">
        <f>VLOOKUP($D461,'Team - Wins CALC'!$C$22:$U$53,G$1+2,FALSE)</f>
        <v>0</v>
      </c>
      <c r="H461" s="19">
        <f>VLOOKUP($D461,'Team - Wins CALC'!$C$22:$U$53,H$1+2,FALSE)</f>
        <v>0</v>
      </c>
      <c r="I461" s="19">
        <f>VLOOKUP($D461,'Team - Wins CALC'!$C$22:$U$53,I$1+2,FALSE)</f>
        <v>0</v>
      </c>
      <c r="J461" s="19">
        <f>VLOOKUP($D461,'Team - Wins CALC'!$C$22:$U$53,J$1+2,FALSE)</f>
        <v>0</v>
      </c>
      <c r="K461" s="19">
        <f>VLOOKUP($D461,'Team - Wins CALC'!$C$22:$U$53,K$1+2,FALSE)</f>
        <v>0</v>
      </c>
      <c r="L461" s="19">
        <f>VLOOKUP($D461,'Team - Wins CALC'!$C$22:$U$53,L$1+2,FALSE)</f>
        <v>0</v>
      </c>
      <c r="M461" s="19">
        <f>VLOOKUP($D461,'Team - Wins CALC'!$C$22:$U$53,M$1+2,FALSE)</f>
        <v>0</v>
      </c>
      <c r="N461" s="19">
        <f>VLOOKUP($D461,'Team - Wins CALC'!$C$22:$U$53,N$1+2,FALSE)</f>
        <v>0</v>
      </c>
      <c r="O461" s="19">
        <f>VLOOKUP($D461,'Team - Wins CALC'!$C$22:$U$53,O$1+2,FALSE)</f>
        <v>0</v>
      </c>
      <c r="P461" s="19">
        <f>VLOOKUP($D461,'Team - Wins CALC'!$C$22:$U$53,P$1+2,FALSE)</f>
        <v>0</v>
      </c>
      <c r="Q461" s="19">
        <f>VLOOKUP($D461,'Team - Wins CALC'!$C$22:$U$53,Q$1+2,FALSE)</f>
        <v>0</v>
      </c>
      <c r="R461" s="19">
        <f>VLOOKUP($D461,'Team - Wins CALC'!$C$22:$U$53,R$1+2,FALSE)</f>
        <v>0</v>
      </c>
      <c r="S461" s="19">
        <f>VLOOKUP($D461,'Team - Wins CALC'!$C$22:$U$53,S$1+2,FALSE)</f>
        <v>0</v>
      </c>
      <c r="T461" s="19">
        <f>VLOOKUP($D461,'Team - Wins CALC'!$C$22:$U$53,T$1+2,FALSE)</f>
        <v>0</v>
      </c>
      <c r="U461" s="19">
        <f>VLOOKUP($D461,'Team - Wins CALC'!$C$22:$U$53,U$1+2,FALSE)</f>
        <v>0</v>
      </c>
      <c r="V461" s="22">
        <f t="shared" si="115"/>
        <v>1</v>
      </c>
    </row>
    <row r="462" spans="3:22" ht="12.75">
      <c r="C462" s="9" t="s">
        <v>6</v>
      </c>
      <c r="D462" s="3" t="str">
        <f>VLOOKUP(C457,'Entries - DATA'!$A$4:$S$43,15)</f>
        <v>New England PATRIOTS</v>
      </c>
      <c r="E462" s="19">
        <f>VLOOKUP($D462,'Team - Wins CALC'!$C$22:$U$53,E$1+2,FALSE)</f>
        <v>1</v>
      </c>
      <c r="F462" s="19">
        <f>VLOOKUP($D462,'Team - Wins CALC'!$C$22:$U$53,F$1+2,FALSE)</f>
        <v>1</v>
      </c>
      <c r="G462" s="19">
        <f>VLOOKUP($D462,'Team - Wins CALC'!$C$22:$U$53,G$1+2,FALSE)</f>
        <v>0</v>
      </c>
      <c r="H462" s="19">
        <f>VLOOKUP($D462,'Team - Wins CALC'!$C$22:$U$53,H$1+2,FALSE)</f>
        <v>0</v>
      </c>
      <c r="I462" s="19">
        <f>VLOOKUP($D462,'Team - Wins CALC'!$C$22:$U$53,I$1+2,FALSE)</f>
        <v>0</v>
      </c>
      <c r="J462" s="19">
        <f>VLOOKUP($D462,'Team - Wins CALC'!$C$22:$U$53,J$1+2,FALSE)</f>
        <v>0</v>
      </c>
      <c r="K462" s="19">
        <f>VLOOKUP($D462,'Team - Wins CALC'!$C$22:$U$53,K$1+2,FALSE)</f>
        <v>0</v>
      </c>
      <c r="L462" s="19">
        <f>VLOOKUP($D462,'Team - Wins CALC'!$C$22:$U$53,L$1+2,FALSE)</f>
        <v>0</v>
      </c>
      <c r="M462" s="19">
        <f>VLOOKUP($D462,'Team - Wins CALC'!$C$22:$U$53,M$1+2,FALSE)</f>
        <v>0</v>
      </c>
      <c r="N462" s="19">
        <f>VLOOKUP($D462,'Team - Wins CALC'!$C$22:$U$53,N$1+2,FALSE)</f>
        <v>0</v>
      </c>
      <c r="O462" s="19">
        <f>VLOOKUP($D462,'Team - Wins CALC'!$C$22:$U$53,O$1+2,FALSE)</f>
        <v>0</v>
      </c>
      <c r="P462" s="19">
        <f>VLOOKUP($D462,'Team - Wins CALC'!$C$22:$U$53,P$1+2,FALSE)</f>
        <v>0</v>
      </c>
      <c r="Q462" s="19">
        <f>VLOOKUP($D462,'Team - Wins CALC'!$C$22:$U$53,Q$1+2,FALSE)</f>
        <v>0</v>
      </c>
      <c r="R462" s="19">
        <f>VLOOKUP($D462,'Team - Wins CALC'!$C$22:$U$53,R$1+2,FALSE)</f>
        <v>0</v>
      </c>
      <c r="S462" s="19">
        <f>VLOOKUP($D462,'Team - Wins CALC'!$C$22:$U$53,S$1+2,FALSE)</f>
        <v>0</v>
      </c>
      <c r="T462" s="19">
        <f>VLOOKUP($D462,'Team - Wins CALC'!$C$22:$U$53,T$1+2,FALSE)</f>
        <v>0</v>
      </c>
      <c r="U462" s="19">
        <f>VLOOKUP($D462,'Team - Wins CALC'!$C$22:$U$53,U$1+2,FALSE)</f>
        <v>0</v>
      </c>
      <c r="V462" s="22">
        <f t="shared" si="115"/>
        <v>2</v>
      </c>
    </row>
    <row r="463" spans="3:22" ht="12.75">
      <c r="C463" s="10"/>
      <c r="D463" s="3" t="str">
        <f>VLOOKUP(C457,'Entries - DATA'!$A$4:$S$43,16)</f>
        <v>San Diego CHARGERS</v>
      </c>
      <c r="E463" s="19">
        <f>VLOOKUP($D463,'Team - Wins CALC'!$C$22:$U$53,E$1+2,FALSE)</f>
        <v>0</v>
      </c>
      <c r="F463" s="19">
        <f>VLOOKUP($D463,'Team - Wins CALC'!$C$22:$U$53,F$1+2,FALSE)</f>
        <v>0</v>
      </c>
      <c r="G463" s="19">
        <f>VLOOKUP($D463,'Team - Wins CALC'!$C$22:$U$53,G$1+2,FALSE)</f>
        <v>0</v>
      </c>
      <c r="H463" s="19">
        <f>VLOOKUP($D463,'Team - Wins CALC'!$C$22:$U$53,H$1+2,FALSE)</f>
        <v>0</v>
      </c>
      <c r="I463" s="19">
        <f>VLOOKUP($D463,'Team - Wins CALC'!$C$22:$U$53,I$1+2,FALSE)</f>
        <v>0</v>
      </c>
      <c r="J463" s="19">
        <f>VLOOKUP($D463,'Team - Wins CALC'!$C$22:$U$53,J$1+2,FALSE)</f>
        <v>0</v>
      </c>
      <c r="K463" s="19">
        <f>VLOOKUP($D463,'Team - Wins CALC'!$C$22:$U$53,K$1+2,FALSE)</f>
        <v>0</v>
      </c>
      <c r="L463" s="19">
        <f>VLOOKUP($D463,'Team - Wins CALC'!$C$22:$U$53,L$1+2,FALSE)</f>
        <v>0</v>
      </c>
      <c r="M463" s="19">
        <f>VLOOKUP($D463,'Team - Wins CALC'!$C$22:$U$53,M$1+2,FALSE)</f>
        <v>0</v>
      </c>
      <c r="N463" s="19">
        <f>VLOOKUP($D463,'Team - Wins CALC'!$C$22:$U$53,N$1+2,FALSE)</f>
        <v>0</v>
      </c>
      <c r="O463" s="19">
        <f>VLOOKUP($D463,'Team - Wins CALC'!$C$22:$U$53,O$1+2,FALSE)</f>
        <v>0</v>
      </c>
      <c r="P463" s="19">
        <f>VLOOKUP($D463,'Team - Wins CALC'!$C$22:$U$53,P$1+2,FALSE)</f>
        <v>0</v>
      </c>
      <c r="Q463" s="19">
        <f>VLOOKUP($D463,'Team - Wins CALC'!$C$22:$U$53,Q$1+2,FALSE)</f>
        <v>0</v>
      </c>
      <c r="R463" s="19">
        <f>VLOOKUP($D463,'Team - Wins CALC'!$C$22:$U$53,R$1+2,FALSE)</f>
        <v>0</v>
      </c>
      <c r="S463" s="19">
        <f>VLOOKUP($D463,'Team - Wins CALC'!$C$22:$U$53,S$1+2,FALSE)</f>
        <v>0</v>
      </c>
      <c r="T463" s="19">
        <f>VLOOKUP($D463,'Team - Wins CALC'!$C$22:$U$53,T$1+2,FALSE)</f>
        <v>0</v>
      </c>
      <c r="U463" s="19">
        <f>VLOOKUP($D463,'Team - Wins CALC'!$C$22:$U$53,U$1+2,FALSE)</f>
        <v>0</v>
      </c>
      <c r="V463" s="22">
        <f t="shared" si="115"/>
        <v>0</v>
      </c>
    </row>
    <row r="464" spans="3:22" ht="12.75">
      <c r="C464" s="10"/>
      <c r="D464" s="3" t="str">
        <f>VLOOKUP(C457,'Entries - DATA'!$A$4:$S$43,17)</f>
        <v>Indianapolis COLTS</v>
      </c>
      <c r="E464" s="19">
        <f>VLOOKUP($D464,'Team - Wins CALC'!$C$22:$U$53,E$1+2,FALSE)</f>
        <v>0</v>
      </c>
      <c r="F464" s="19">
        <f>VLOOKUP($D464,'Team - Wins CALC'!$C$22:$U$53,F$1+2,FALSE)</f>
        <v>1</v>
      </c>
      <c r="G464" s="19">
        <f>VLOOKUP($D464,'Team - Wins CALC'!$C$22:$U$53,G$1+2,FALSE)</f>
        <v>0</v>
      </c>
      <c r="H464" s="19">
        <f>VLOOKUP($D464,'Team - Wins CALC'!$C$22:$U$53,H$1+2,FALSE)</f>
        <v>0</v>
      </c>
      <c r="I464" s="19">
        <f>VLOOKUP($D464,'Team - Wins CALC'!$C$22:$U$53,I$1+2,FALSE)</f>
        <v>0</v>
      </c>
      <c r="J464" s="19">
        <f>VLOOKUP($D464,'Team - Wins CALC'!$C$22:$U$53,J$1+2,FALSE)</f>
        <v>0</v>
      </c>
      <c r="K464" s="19">
        <f>VLOOKUP($D464,'Team - Wins CALC'!$C$22:$U$53,K$1+2,FALSE)</f>
        <v>0</v>
      </c>
      <c r="L464" s="19">
        <f>VLOOKUP($D464,'Team - Wins CALC'!$C$22:$U$53,L$1+2,FALSE)</f>
        <v>0</v>
      </c>
      <c r="M464" s="19">
        <f>VLOOKUP($D464,'Team - Wins CALC'!$C$22:$U$53,M$1+2,FALSE)</f>
        <v>0</v>
      </c>
      <c r="N464" s="19">
        <f>VLOOKUP($D464,'Team - Wins CALC'!$C$22:$U$53,N$1+2,FALSE)</f>
        <v>0</v>
      </c>
      <c r="O464" s="19">
        <f>VLOOKUP($D464,'Team - Wins CALC'!$C$22:$U$53,O$1+2,FALSE)</f>
        <v>0</v>
      </c>
      <c r="P464" s="19">
        <f>VLOOKUP($D464,'Team - Wins CALC'!$C$22:$U$53,P$1+2,FALSE)</f>
        <v>0</v>
      </c>
      <c r="Q464" s="19">
        <f>VLOOKUP($D464,'Team - Wins CALC'!$C$22:$U$53,Q$1+2,FALSE)</f>
        <v>0</v>
      </c>
      <c r="R464" s="19">
        <f>VLOOKUP($D464,'Team - Wins CALC'!$C$22:$U$53,R$1+2,FALSE)</f>
        <v>0</v>
      </c>
      <c r="S464" s="19">
        <f>VLOOKUP($D464,'Team - Wins CALC'!$C$22:$U$53,S$1+2,FALSE)</f>
        <v>0</v>
      </c>
      <c r="T464" s="19">
        <f>VLOOKUP($D464,'Team - Wins CALC'!$C$22:$U$53,T$1+2,FALSE)</f>
        <v>0</v>
      </c>
      <c r="U464" s="19">
        <f>VLOOKUP($D464,'Team - Wins CALC'!$C$22:$U$53,U$1+2,FALSE)</f>
        <v>0</v>
      </c>
      <c r="V464" s="22">
        <f t="shared" si="115"/>
        <v>1</v>
      </c>
    </row>
    <row r="465" spans="3:22" ht="13.5" thickBot="1">
      <c r="C465" s="11"/>
      <c r="D465" s="3" t="str">
        <f>VLOOKUP(C457,'Entries - DATA'!$A$4:$S$43,18)</f>
        <v>Pittsburgh STEELERS</v>
      </c>
      <c r="E465" s="19">
        <f>VLOOKUP($D465,'Team - Wins CALC'!$C$22:$U$53,E$1+2,FALSE)</f>
        <v>1</v>
      </c>
      <c r="F465" s="19">
        <f>VLOOKUP($D465,'Team - Wins CALC'!$C$22:$U$53,F$1+2,FALSE)</f>
        <v>1</v>
      </c>
      <c r="G465" s="19">
        <f>VLOOKUP($D465,'Team - Wins CALC'!$C$22:$U$53,G$1+2,FALSE)</f>
        <v>0</v>
      </c>
      <c r="H465" s="19">
        <f>VLOOKUP($D465,'Team - Wins CALC'!$C$22:$U$53,H$1+2,FALSE)</f>
        <v>0</v>
      </c>
      <c r="I465" s="19">
        <f>VLOOKUP($D465,'Team - Wins CALC'!$C$22:$U$53,I$1+2,FALSE)</f>
        <v>0</v>
      </c>
      <c r="J465" s="19">
        <f>VLOOKUP($D465,'Team - Wins CALC'!$C$22:$U$53,J$1+2,FALSE)</f>
        <v>0</v>
      </c>
      <c r="K465" s="19">
        <f>VLOOKUP($D465,'Team - Wins CALC'!$C$22:$U$53,K$1+2,FALSE)</f>
        <v>0</v>
      </c>
      <c r="L465" s="19">
        <f>VLOOKUP($D465,'Team - Wins CALC'!$C$22:$U$53,L$1+2,FALSE)</f>
        <v>0</v>
      </c>
      <c r="M465" s="19">
        <f>VLOOKUP($D465,'Team - Wins CALC'!$C$22:$U$53,M$1+2,FALSE)</f>
        <v>0</v>
      </c>
      <c r="N465" s="19">
        <f>VLOOKUP($D465,'Team - Wins CALC'!$C$22:$U$53,N$1+2,FALSE)</f>
        <v>0</v>
      </c>
      <c r="O465" s="19">
        <f>VLOOKUP($D465,'Team - Wins CALC'!$C$22:$U$53,O$1+2,FALSE)</f>
        <v>0</v>
      </c>
      <c r="P465" s="19">
        <f>VLOOKUP($D465,'Team - Wins CALC'!$C$22:$U$53,P$1+2,FALSE)</f>
        <v>0</v>
      </c>
      <c r="Q465" s="19">
        <f>VLOOKUP($D465,'Team - Wins CALC'!$C$22:$U$53,Q$1+2,FALSE)</f>
        <v>0</v>
      </c>
      <c r="R465" s="19">
        <f>VLOOKUP($D465,'Team - Wins CALC'!$C$22:$U$53,R$1+2,FALSE)</f>
        <v>0</v>
      </c>
      <c r="S465" s="19">
        <f>VLOOKUP($D465,'Team - Wins CALC'!$C$22:$U$53,S$1+2,FALSE)</f>
        <v>0</v>
      </c>
      <c r="T465" s="19">
        <f>VLOOKUP($D465,'Team - Wins CALC'!$C$22:$U$53,T$1+2,FALSE)</f>
        <v>0</v>
      </c>
      <c r="U465" s="19">
        <f>VLOOKUP($D465,'Team - Wins CALC'!$C$22:$U$53,U$1+2,FALSE)</f>
        <v>0</v>
      </c>
      <c r="V465" s="23">
        <f t="shared" si="115"/>
        <v>2</v>
      </c>
    </row>
    <row r="466" spans="3:41" ht="13.5" thickBot="1">
      <c r="C466" s="17"/>
      <c r="D466" s="18" t="s">
        <v>86</v>
      </c>
      <c r="E466" s="16">
        <f>SUM(E458:E465)</f>
        <v>4</v>
      </c>
      <c r="F466" s="13">
        <f aca="true" t="shared" si="116" ref="F466:U466">SUM(F458:F465)</f>
        <v>4</v>
      </c>
      <c r="G466" s="13">
        <f t="shared" si="116"/>
        <v>0</v>
      </c>
      <c r="H466" s="13">
        <f t="shared" si="116"/>
        <v>0</v>
      </c>
      <c r="I466" s="13">
        <f t="shared" si="116"/>
        <v>0</v>
      </c>
      <c r="J466" s="13">
        <f t="shared" si="116"/>
        <v>0</v>
      </c>
      <c r="K466" s="13">
        <f t="shared" si="116"/>
        <v>0</v>
      </c>
      <c r="L466" s="13">
        <f t="shared" si="116"/>
        <v>0</v>
      </c>
      <c r="M466" s="13">
        <f t="shared" si="116"/>
        <v>0</v>
      </c>
      <c r="N466" s="13">
        <f t="shared" si="116"/>
        <v>0</v>
      </c>
      <c r="O466" s="13">
        <f t="shared" si="116"/>
        <v>0</v>
      </c>
      <c r="P466" s="13">
        <f t="shared" si="116"/>
        <v>0</v>
      </c>
      <c r="Q466" s="13">
        <f t="shared" si="116"/>
        <v>0</v>
      </c>
      <c r="R466" s="13">
        <f t="shared" si="116"/>
        <v>0</v>
      </c>
      <c r="S466" s="13">
        <f t="shared" si="116"/>
        <v>0</v>
      </c>
      <c r="T466" s="13">
        <f t="shared" si="116"/>
        <v>0</v>
      </c>
      <c r="U466" s="14">
        <f t="shared" si="116"/>
        <v>0</v>
      </c>
      <c r="V466" s="24">
        <f t="shared" si="115"/>
        <v>8</v>
      </c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3:41" s="20" customFormat="1" ht="22.5" customHeight="1">
      <c r="C467" s="34" t="s">
        <v>87</v>
      </c>
      <c r="D467" s="31" t="str">
        <f>VLOOKUP(C457,'Entries - DATA'!$A$4:$S$43,19)</f>
        <v>Tampa Bay BUCCANEERS</v>
      </c>
      <c r="E467" s="35">
        <f>VLOOKUP($D467,'Team - Wins CALC'!$C$22:$U$53,E$1+2,FALSE)</f>
        <v>0</v>
      </c>
      <c r="F467" s="35">
        <f>VLOOKUP($D467,'Team - Wins CALC'!$C$22:$U$53,F$1+2,FALSE)</f>
        <v>1</v>
      </c>
      <c r="G467" s="35">
        <f>VLOOKUP($D467,'Team - Wins CALC'!$C$22:$U$53,G$1+2,FALSE)</f>
        <v>0</v>
      </c>
      <c r="H467" s="35">
        <f>VLOOKUP($D467,'Team - Wins CALC'!$C$22:$U$53,H$1+2,FALSE)</f>
        <v>0</v>
      </c>
      <c r="I467" s="35">
        <f>VLOOKUP($D467,'Team - Wins CALC'!$C$22:$U$53,I$1+2,FALSE)</f>
        <v>0</v>
      </c>
      <c r="J467" s="35">
        <f>VLOOKUP($D467,'Team - Wins CALC'!$C$22:$U$53,J$1+2,FALSE)</f>
        <v>0</v>
      </c>
      <c r="K467" s="35">
        <f>VLOOKUP($D467,'Team - Wins CALC'!$C$22:$U$53,K$1+2,FALSE)</f>
        <v>0</v>
      </c>
      <c r="L467" s="35">
        <f>VLOOKUP($D467,'Team - Wins CALC'!$C$22:$U$53,L$1+2,FALSE)</f>
        <v>0</v>
      </c>
      <c r="M467" s="35">
        <f>VLOOKUP($D467,'Team - Wins CALC'!$C$22:$U$53,M$1+2,FALSE)</f>
        <v>0</v>
      </c>
      <c r="N467" s="35">
        <f>VLOOKUP($D467,'Team - Wins CALC'!$C$22:$U$53,N$1+2,FALSE)</f>
        <v>0</v>
      </c>
      <c r="O467" s="35">
        <f>VLOOKUP($D467,'Team - Wins CALC'!$C$22:$U$53,O$1+2,FALSE)</f>
        <v>0</v>
      </c>
      <c r="P467" s="35">
        <f>VLOOKUP($D467,'Team - Wins CALC'!$C$22:$U$53,P$1+2,FALSE)</f>
        <v>0</v>
      </c>
      <c r="Q467" s="35">
        <f>VLOOKUP($D467,'Team - Wins CALC'!$C$22:$U$53,Q$1+2,FALSE)</f>
        <v>0</v>
      </c>
      <c r="R467" s="35">
        <f>VLOOKUP($D467,'Team - Wins CALC'!$C$22:$U$53,R$1+2,FALSE)</f>
        <v>0</v>
      </c>
      <c r="S467" s="35">
        <f>VLOOKUP($D467,'Team - Wins CALC'!$C$22:$U$53,S$1+2,FALSE)</f>
        <v>0</v>
      </c>
      <c r="T467" s="35">
        <f>VLOOKUP($D467,'Team - Wins CALC'!$C$22:$U$53,T$1+2,FALSE)</f>
        <v>0</v>
      </c>
      <c r="U467" s="35">
        <f>VLOOKUP($D467,'Team - Wins CALC'!$C$22:$U$53,U$1+2,FALSE)</f>
        <v>0</v>
      </c>
      <c r="V467" s="25">
        <f>SUM(E467:U467)</f>
        <v>1</v>
      </c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24:41" ht="12.75">
      <c r="X468" s="1">
        <v>1</v>
      </c>
      <c r="Y468" s="1">
        <v>2</v>
      </c>
      <c r="Z468" s="1">
        <v>3</v>
      </c>
      <c r="AA468" s="1">
        <v>4</v>
      </c>
      <c r="AB468" s="1">
        <v>5</v>
      </c>
      <c r="AC468" s="1">
        <v>6</v>
      </c>
      <c r="AD468" s="1">
        <v>7</v>
      </c>
      <c r="AE468" s="1">
        <v>8</v>
      </c>
      <c r="AF468" s="1">
        <v>9</v>
      </c>
      <c r="AG468" s="1">
        <v>10</v>
      </c>
      <c r="AH468" s="1">
        <v>11</v>
      </c>
      <c r="AI468" s="1">
        <v>12</v>
      </c>
      <c r="AJ468" s="1">
        <v>13</v>
      </c>
      <c r="AK468" s="1">
        <v>14</v>
      </c>
      <c r="AL468" s="1">
        <v>15</v>
      </c>
      <c r="AM468" s="1">
        <v>16</v>
      </c>
      <c r="AN468" s="1">
        <v>17</v>
      </c>
      <c r="AO468" s="15" t="s">
        <v>92</v>
      </c>
    </row>
    <row r="469" spans="3:41" ht="13.5" thickBot="1">
      <c r="C469" t="str">
        <f ca="1">INDIRECT("'Entries - DATA'!"&amp;"A"&amp;A470+3)</f>
        <v>Zabb</v>
      </c>
      <c r="E469" s="1">
        <v>1</v>
      </c>
      <c r="F469" s="1">
        <v>2</v>
      </c>
      <c r="G469" s="1">
        <v>3</v>
      </c>
      <c r="H469" s="1">
        <v>4</v>
      </c>
      <c r="I469" s="1">
        <v>5</v>
      </c>
      <c r="J469" s="1">
        <v>6</v>
      </c>
      <c r="K469" s="1">
        <v>7</v>
      </c>
      <c r="L469" s="1">
        <v>8</v>
      </c>
      <c r="M469" s="1">
        <v>9</v>
      </c>
      <c r="N469" s="1">
        <v>10</v>
      </c>
      <c r="O469" s="1">
        <v>11</v>
      </c>
      <c r="P469" s="1">
        <v>12</v>
      </c>
      <c r="Q469" s="1">
        <v>13</v>
      </c>
      <c r="R469" s="1">
        <v>14</v>
      </c>
      <c r="S469" s="1">
        <v>15</v>
      </c>
      <c r="T469" s="1">
        <v>16</v>
      </c>
      <c r="U469" s="1">
        <v>17</v>
      </c>
      <c r="V469" s="20" t="s">
        <v>88</v>
      </c>
      <c r="X469">
        <f aca="true" t="shared" si="117" ref="X469:AN469">+E478</f>
        <v>5</v>
      </c>
      <c r="Y469">
        <f t="shared" si="117"/>
        <v>5</v>
      </c>
      <c r="Z469">
        <f t="shared" si="117"/>
        <v>0</v>
      </c>
      <c r="AA469">
        <f t="shared" si="117"/>
        <v>0</v>
      </c>
      <c r="AB469">
        <f t="shared" si="117"/>
        <v>0</v>
      </c>
      <c r="AC469">
        <f t="shared" si="117"/>
        <v>0</v>
      </c>
      <c r="AD469">
        <f t="shared" si="117"/>
        <v>0</v>
      </c>
      <c r="AE469">
        <f t="shared" si="117"/>
        <v>0</v>
      </c>
      <c r="AF469">
        <f t="shared" si="117"/>
        <v>0</v>
      </c>
      <c r="AG469">
        <f t="shared" si="117"/>
        <v>0</v>
      </c>
      <c r="AH469">
        <f t="shared" si="117"/>
        <v>0</v>
      </c>
      <c r="AI469">
        <f t="shared" si="117"/>
        <v>0</v>
      </c>
      <c r="AJ469">
        <f t="shared" si="117"/>
        <v>0</v>
      </c>
      <c r="AK469">
        <f t="shared" si="117"/>
        <v>0</v>
      </c>
      <c r="AL469">
        <f t="shared" si="117"/>
        <v>0</v>
      </c>
      <c r="AM469">
        <f t="shared" si="117"/>
        <v>0</v>
      </c>
      <c r="AN469">
        <f t="shared" si="117"/>
        <v>0</v>
      </c>
      <c r="AO469">
        <f>+V479</f>
        <v>0</v>
      </c>
    </row>
    <row r="470" spans="1:22" ht="12.75">
      <c r="A470">
        <f>+SUM(A457:A469)+1</f>
        <v>40</v>
      </c>
      <c r="C470" s="9" t="s">
        <v>4</v>
      </c>
      <c r="D470" s="3" t="str">
        <f>VLOOKUP(C469,'Entries - DATA'!$A$4:$S$43,11)</f>
        <v>Dallas COWBOYS</v>
      </c>
      <c r="E470" s="19">
        <f>VLOOKUP($D470,'Team - Wins CALC'!$C$22:$U$53,E$1+2,FALSE)</f>
        <v>1</v>
      </c>
      <c r="F470" s="19">
        <f>VLOOKUP($D470,'Team - Wins CALC'!$C$22:$U$53,F$1+2,FALSE)</f>
        <v>1</v>
      </c>
      <c r="G470" s="19">
        <f>VLOOKUP($D470,'Team - Wins CALC'!$C$22:$U$53,G$1+2,FALSE)</f>
        <v>0</v>
      </c>
      <c r="H470" s="19">
        <f>VLOOKUP($D470,'Team - Wins CALC'!$C$22:$U$53,H$1+2,FALSE)</f>
        <v>0</v>
      </c>
      <c r="I470" s="19">
        <f>VLOOKUP($D470,'Team - Wins CALC'!$C$22:$U$53,I$1+2,FALSE)</f>
        <v>0</v>
      </c>
      <c r="J470" s="19">
        <f>VLOOKUP($D470,'Team - Wins CALC'!$C$22:$U$53,J$1+2,FALSE)</f>
        <v>0</v>
      </c>
      <c r="K470" s="19">
        <f>VLOOKUP($D470,'Team - Wins CALC'!$C$22:$U$53,K$1+2,FALSE)</f>
        <v>0</v>
      </c>
      <c r="L470" s="19">
        <f>VLOOKUP($D470,'Team - Wins CALC'!$C$22:$U$53,L$1+2,FALSE)</f>
        <v>0</v>
      </c>
      <c r="M470" s="19">
        <f>VLOOKUP($D470,'Team - Wins CALC'!$C$22:$U$53,M$1+2,FALSE)</f>
        <v>0</v>
      </c>
      <c r="N470" s="19">
        <f>VLOOKUP($D470,'Team - Wins CALC'!$C$22:$U$53,N$1+2,FALSE)</f>
        <v>0</v>
      </c>
      <c r="O470" s="19">
        <f>VLOOKUP($D470,'Team - Wins CALC'!$C$22:$U$53,O$1+2,FALSE)</f>
        <v>0</v>
      </c>
      <c r="P470" s="19">
        <f>VLOOKUP($D470,'Team - Wins CALC'!$C$22:$U$53,P$1+2,FALSE)</f>
        <v>0</v>
      </c>
      <c r="Q470" s="19">
        <f>VLOOKUP($D470,'Team - Wins CALC'!$C$22:$U$53,Q$1+2,FALSE)</f>
        <v>0</v>
      </c>
      <c r="R470" s="19">
        <f>VLOOKUP($D470,'Team - Wins CALC'!$C$22:$U$53,R$1+2,FALSE)</f>
        <v>0</v>
      </c>
      <c r="S470" s="19">
        <f>VLOOKUP($D470,'Team - Wins CALC'!$C$22:$U$53,S$1+2,FALSE)</f>
        <v>0</v>
      </c>
      <c r="T470" s="19">
        <f>VLOOKUP($D470,'Team - Wins CALC'!$C$22:$U$53,T$1+2,FALSE)</f>
        <v>0</v>
      </c>
      <c r="U470" s="19">
        <f>VLOOKUP($D470,'Team - Wins CALC'!$C$22:$U$53,U$1+2,FALSE)</f>
        <v>0</v>
      </c>
      <c r="V470" s="21">
        <f>SUM(E470:U470)</f>
        <v>2</v>
      </c>
    </row>
    <row r="471" spans="3:22" ht="12.75">
      <c r="C471" s="10"/>
      <c r="D471" s="3" t="str">
        <f>VLOOKUP(C469,'Entries - DATA'!$A$4:$S$43,12)</f>
        <v>New York GIANTS</v>
      </c>
      <c r="E471" s="19">
        <f>VLOOKUP($D471,'Team - Wins CALC'!$C$22:$U$53,E$1+2,FALSE)</f>
        <v>1</v>
      </c>
      <c r="F471" s="19">
        <f>VLOOKUP($D471,'Team - Wins CALC'!$C$22:$U$53,F$1+2,FALSE)</f>
        <v>1</v>
      </c>
      <c r="G471" s="19">
        <f>VLOOKUP($D471,'Team - Wins CALC'!$C$22:$U$53,G$1+2,FALSE)</f>
        <v>0</v>
      </c>
      <c r="H471" s="19">
        <f>VLOOKUP($D471,'Team - Wins CALC'!$C$22:$U$53,H$1+2,FALSE)</f>
        <v>0</v>
      </c>
      <c r="I471" s="19">
        <f>VLOOKUP($D471,'Team - Wins CALC'!$C$22:$U$53,I$1+2,FALSE)</f>
        <v>0</v>
      </c>
      <c r="J471" s="19">
        <f>VLOOKUP($D471,'Team - Wins CALC'!$C$22:$U$53,J$1+2,FALSE)</f>
        <v>0</v>
      </c>
      <c r="K471" s="19">
        <f>VLOOKUP($D471,'Team - Wins CALC'!$C$22:$U$53,K$1+2,FALSE)</f>
        <v>0</v>
      </c>
      <c r="L471" s="19">
        <f>VLOOKUP($D471,'Team - Wins CALC'!$C$22:$U$53,L$1+2,FALSE)</f>
        <v>0</v>
      </c>
      <c r="M471" s="19">
        <f>VLOOKUP($D471,'Team - Wins CALC'!$C$22:$U$53,M$1+2,FALSE)</f>
        <v>0</v>
      </c>
      <c r="N471" s="19">
        <f>VLOOKUP($D471,'Team - Wins CALC'!$C$22:$U$53,N$1+2,FALSE)</f>
        <v>0</v>
      </c>
      <c r="O471" s="19">
        <f>VLOOKUP($D471,'Team - Wins CALC'!$C$22:$U$53,O$1+2,FALSE)</f>
        <v>0</v>
      </c>
      <c r="P471" s="19">
        <f>VLOOKUP($D471,'Team - Wins CALC'!$C$22:$U$53,P$1+2,FALSE)</f>
        <v>0</v>
      </c>
      <c r="Q471" s="19">
        <f>VLOOKUP($D471,'Team - Wins CALC'!$C$22:$U$53,Q$1+2,FALSE)</f>
        <v>0</v>
      </c>
      <c r="R471" s="19">
        <f>VLOOKUP($D471,'Team - Wins CALC'!$C$22:$U$53,R$1+2,FALSE)</f>
        <v>0</v>
      </c>
      <c r="S471" s="19">
        <f>VLOOKUP($D471,'Team - Wins CALC'!$C$22:$U$53,S$1+2,FALSE)</f>
        <v>0</v>
      </c>
      <c r="T471" s="19">
        <f>VLOOKUP($D471,'Team - Wins CALC'!$C$22:$U$53,T$1+2,FALSE)</f>
        <v>0</v>
      </c>
      <c r="U471" s="19">
        <f>VLOOKUP($D471,'Team - Wins CALC'!$C$22:$U$53,U$1+2,FALSE)</f>
        <v>0</v>
      </c>
      <c r="V471" s="22">
        <f aca="true" t="shared" si="118" ref="V471:V478">SUM(E471:U471)</f>
        <v>2</v>
      </c>
    </row>
    <row r="472" spans="1:22" ht="12.75">
      <c r="A472" s="15"/>
      <c r="C472" s="10"/>
      <c r="D472" s="3" t="str">
        <f>VLOOKUP(C469,'Entries - DATA'!$A$4:$S$43,13)</f>
        <v>Carolina PANTHERS</v>
      </c>
      <c r="E472" s="19">
        <f>VLOOKUP($D472,'Team - Wins CALC'!$C$22:$U$53,E$1+2,FALSE)</f>
        <v>1</v>
      </c>
      <c r="F472" s="19">
        <f>VLOOKUP($D472,'Team - Wins CALC'!$C$22:$U$53,F$1+2,FALSE)</f>
        <v>1</v>
      </c>
      <c r="G472" s="19">
        <f>VLOOKUP($D472,'Team - Wins CALC'!$C$22:$U$53,G$1+2,FALSE)</f>
        <v>0</v>
      </c>
      <c r="H472" s="19">
        <f>VLOOKUP($D472,'Team - Wins CALC'!$C$22:$U$53,H$1+2,FALSE)</f>
        <v>0</v>
      </c>
      <c r="I472" s="19">
        <f>VLOOKUP($D472,'Team - Wins CALC'!$C$22:$U$53,I$1+2,FALSE)</f>
        <v>0</v>
      </c>
      <c r="J472" s="19">
        <f>VLOOKUP($D472,'Team - Wins CALC'!$C$22:$U$53,J$1+2,FALSE)</f>
        <v>0</v>
      </c>
      <c r="K472" s="19">
        <f>VLOOKUP($D472,'Team - Wins CALC'!$C$22:$U$53,K$1+2,FALSE)</f>
        <v>0</v>
      </c>
      <c r="L472" s="19">
        <f>VLOOKUP($D472,'Team - Wins CALC'!$C$22:$U$53,L$1+2,FALSE)</f>
        <v>0</v>
      </c>
      <c r="M472" s="19">
        <f>VLOOKUP($D472,'Team - Wins CALC'!$C$22:$U$53,M$1+2,FALSE)</f>
        <v>0</v>
      </c>
      <c r="N472" s="19">
        <f>VLOOKUP($D472,'Team - Wins CALC'!$C$22:$U$53,N$1+2,FALSE)</f>
        <v>0</v>
      </c>
      <c r="O472" s="19">
        <f>VLOOKUP($D472,'Team - Wins CALC'!$C$22:$U$53,O$1+2,FALSE)</f>
        <v>0</v>
      </c>
      <c r="P472" s="19">
        <f>VLOOKUP($D472,'Team - Wins CALC'!$C$22:$U$53,P$1+2,FALSE)</f>
        <v>0</v>
      </c>
      <c r="Q472" s="19">
        <f>VLOOKUP($D472,'Team - Wins CALC'!$C$22:$U$53,Q$1+2,FALSE)</f>
        <v>0</v>
      </c>
      <c r="R472" s="19">
        <f>VLOOKUP($D472,'Team - Wins CALC'!$C$22:$U$53,R$1+2,FALSE)</f>
        <v>0</v>
      </c>
      <c r="S472" s="19">
        <f>VLOOKUP($D472,'Team - Wins CALC'!$C$22:$U$53,S$1+2,FALSE)</f>
        <v>0</v>
      </c>
      <c r="T472" s="19">
        <f>VLOOKUP($D472,'Team - Wins CALC'!$C$22:$U$53,T$1+2,FALSE)</f>
        <v>0</v>
      </c>
      <c r="U472" s="19">
        <f>VLOOKUP($D472,'Team - Wins CALC'!$C$22:$U$53,U$1+2,FALSE)</f>
        <v>0</v>
      </c>
      <c r="V472" s="22">
        <f t="shared" si="118"/>
        <v>2</v>
      </c>
    </row>
    <row r="473" spans="3:22" ht="12.75">
      <c r="C473" s="11"/>
      <c r="D473" s="3" t="str">
        <f>VLOOKUP(C469,'Entries - DATA'!$A$4:$S$43,14)</f>
        <v>Minnesota VIKINGS</v>
      </c>
      <c r="E473" s="19">
        <f>VLOOKUP($D473,'Team - Wins CALC'!$C$22:$U$53,E$1+2,FALSE)</f>
        <v>0</v>
      </c>
      <c r="F473" s="19">
        <f>VLOOKUP($D473,'Team - Wins CALC'!$C$22:$U$53,F$1+2,FALSE)</f>
        <v>0</v>
      </c>
      <c r="G473" s="19">
        <f>VLOOKUP($D473,'Team - Wins CALC'!$C$22:$U$53,G$1+2,FALSE)</f>
        <v>0</v>
      </c>
      <c r="H473" s="19">
        <f>VLOOKUP($D473,'Team - Wins CALC'!$C$22:$U$53,H$1+2,FALSE)</f>
        <v>0</v>
      </c>
      <c r="I473" s="19">
        <f>VLOOKUP($D473,'Team - Wins CALC'!$C$22:$U$53,I$1+2,FALSE)</f>
        <v>0</v>
      </c>
      <c r="J473" s="19">
        <f>VLOOKUP($D473,'Team - Wins CALC'!$C$22:$U$53,J$1+2,FALSE)</f>
        <v>0</v>
      </c>
      <c r="K473" s="19">
        <f>VLOOKUP($D473,'Team - Wins CALC'!$C$22:$U$53,K$1+2,FALSE)</f>
        <v>0</v>
      </c>
      <c r="L473" s="19">
        <f>VLOOKUP($D473,'Team - Wins CALC'!$C$22:$U$53,L$1+2,FALSE)</f>
        <v>0</v>
      </c>
      <c r="M473" s="19">
        <f>VLOOKUP($D473,'Team - Wins CALC'!$C$22:$U$53,M$1+2,FALSE)</f>
        <v>0</v>
      </c>
      <c r="N473" s="19">
        <f>VLOOKUP($D473,'Team - Wins CALC'!$C$22:$U$53,N$1+2,FALSE)</f>
        <v>0</v>
      </c>
      <c r="O473" s="19">
        <f>VLOOKUP($D473,'Team - Wins CALC'!$C$22:$U$53,O$1+2,FALSE)</f>
        <v>0</v>
      </c>
      <c r="P473" s="19">
        <f>VLOOKUP($D473,'Team - Wins CALC'!$C$22:$U$53,P$1+2,FALSE)</f>
        <v>0</v>
      </c>
      <c r="Q473" s="19">
        <f>VLOOKUP($D473,'Team - Wins CALC'!$C$22:$U$53,Q$1+2,FALSE)</f>
        <v>0</v>
      </c>
      <c r="R473" s="19">
        <f>VLOOKUP($D473,'Team - Wins CALC'!$C$22:$U$53,R$1+2,FALSE)</f>
        <v>0</v>
      </c>
      <c r="S473" s="19">
        <f>VLOOKUP($D473,'Team - Wins CALC'!$C$22:$U$53,S$1+2,FALSE)</f>
        <v>0</v>
      </c>
      <c r="T473" s="19">
        <f>VLOOKUP($D473,'Team - Wins CALC'!$C$22:$U$53,T$1+2,FALSE)</f>
        <v>0</v>
      </c>
      <c r="U473" s="19">
        <f>VLOOKUP($D473,'Team - Wins CALC'!$C$22:$U$53,U$1+2,FALSE)</f>
        <v>0</v>
      </c>
      <c r="V473" s="22">
        <f t="shared" si="118"/>
        <v>0</v>
      </c>
    </row>
    <row r="474" spans="3:22" ht="12.75">
      <c r="C474" s="9" t="s">
        <v>6</v>
      </c>
      <c r="D474" s="3" t="str">
        <f>VLOOKUP(C469,'Entries - DATA'!$A$4:$S$43,15)</f>
        <v>San Diego CHARGERS</v>
      </c>
      <c r="E474" s="19">
        <f>VLOOKUP($D474,'Team - Wins CALC'!$C$22:$U$53,E$1+2,FALSE)</f>
        <v>0</v>
      </c>
      <c r="F474" s="19">
        <f>VLOOKUP($D474,'Team - Wins CALC'!$C$22:$U$53,F$1+2,FALSE)</f>
        <v>0</v>
      </c>
      <c r="G474" s="19">
        <f>VLOOKUP($D474,'Team - Wins CALC'!$C$22:$U$53,G$1+2,FALSE)</f>
        <v>0</v>
      </c>
      <c r="H474" s="19">
        <f>VLOOKUP($D474,'Team - Wins CALC'!$C$22:$U$53,H$1+2,FALSE)</f>
        <v>0</v>
      </c>
      <c r="I474" s="19">
        <f>VLOOKUP($D474,'Team - Wins CALC'!$C$22:$U$53,I$1+2,FALSE)</f>
        <v>0</v>
      </c>
      <c r="J474" s="19">
        <f>VLOOKUP($D474,'Team - Wins CALC'!$C$22:$U$53,J$1+2,FALSE)</f>
        <v>0</v>
      </c>
      <c r="K474" s="19">
        <f>VLOOKUP($D474,'Team - Wins CALC'!$C$22:$U$53,K$1+2,FALSE)</f>
        <v>0</v>
      </c>
      <c r="L474" s="19">
        <f>VLOOKUP($D474,'Team - Wins CALC'!$C$22:$U$53,L$1+2,FALSE)</f>
        <v>0</v>
      </c>
      <c r="M474" s="19">
        <f>VLOOKUP($D474,'Team - Wins CALC'!$C$22:$U$53,M$1+2,FALSE)</f>
        <v>0</v>
      </c>
      <c r="N474" s="19">
        <f>VLOOKUP($D474,'Team - Wins CALC'!$C$22:$U$53,N$1+2,FALSE)</f>
        <v>0</v>
      </c>
      <c r="O474" s="19">
        <f>VLOOKUP($D474,'Team - Wins CALC'!$C$22:$U$53,O$1+2,FALSE)</f>
        <v>0</v>
      </c>
      <c r="P474" s="19">
        <f>VLOOKUP($D474,'Team - Wins CALC'!$C$22:$U$53,P$1+2,FALSE)</f>
        <v>0</v>
      </c>
      <c r="Q474" s="19">
        <f>VLOOKUP($D474,'Team - Wins CALC'!$C$22:$U$53,Q$1+2,FALSE)</f>
        <v>0</v>
      </c>
      <c r="R474" s="19">
        <f>VLOOKUP($D474,'Team - Wins CALC'!$C$22:$U$53,R$1+2,FALSE)</f>
        <v>0</v>
      </c>
      <c r="S474" s="19">
        <f>VLOOKUP($D474,'Team - Wins CALC'!$C$22:$U$53,S$1+2,FALSE)</f>
        <v>0</v>
      </c>
      <c r="T474" s="19">
        <f>VLOOKUP($D474,'Team - Wins CALC'!$C$22:$U$53,T$1+2,FALSE)</f>
        <v>0</v>
      </c>
      <c r="U474" s="19">
        <f>VLOOKUP($D474,'Team - Wins CALC'!$C$22:$U$53,U$1+2,FALSE)</f>
        <v>0</v>
      </c>
      <c r="V474" s="22">
        <f t="shared" si="118"/>
        <v>0</v>
      </c>
    </row>
    <row r="475" spans="3:22" ht="12.75">
      <c r="C475" s="10"/>
      <c r="D475" s="3" t="str">
        <f>VLOOKUP(C469,'Entries - DATA'!$A$4:$S$43,16)</f>
        <v>New England PATRIOTS</v>
      </c>
      <c r="E475" s="19">
        <f>VLOOKUP($D475,'Team - Wins CALC'!$C$22:$U$53,E$1+2,FALSE)</f>
        <v>1</v>
      </c>
      <c r="F475" s="19">
        <f>VLOOKUP($D475,'Team - Wins CALC'!$C$22:$U$53,F$1+2,FALSE)</f>
        <v>1</v>
      </c>
      <c r="G475" s="19">
        <f>VLOOKUP($D475,'Team - Wins CALC'!$C$22:$U$53,G$1+2,FALSE)</f>
        <v>0</v>
      </c>
      <c r="H475" s="19">
        <f>VLOOKUP($D475,'Team - Wins CALC'!$C$22:$U$53,H$1+2,FALSE)</f>
        <v>0</v>
      </c>
      <c r="I475" s="19">
        <f>VLOOKUP($D475,'Team - Wins CALC'!$C$22:$U$53,I$1+2,FALSE)</f>
        <v>0</v>
      </c>
      <c r="J475" s="19">
        <f>VLOOKUP($D475,'Team - Wins CALC'!$C$22:$U$53,J$1+2,FALSE)</f>
        <v>0</v>
      </c>
      <c r="K475" s="19">
        <f>VLOOKUP($D475,'Team - Wins CALC'!$C$22:$U$53,K$1+2,FALSE)</f>
        <v>0</v>
      </c>
      <c r="L475" s="19">
        <f>VLOOKUP($D475,'Team - Wins CALC'!$C$22:$U$53,L$1+2,FALSE)</f>
        <v>0</v>
      </c>
      <c r="M475" s="19">
        <f>VLOOKUP($D475,'Team - Wins CALC'!$C$22:$U$53,M$1+2,FALSE)</f>
        <v>0</v>
      </c>
      <c r="N475" s="19">
        <f>VLOOKUP($D475,'Team - Wins CALC'!$C$22:$U$53,N$1+2,FALSE)</f>
        <v>0</v>
      </c>
      <c r="O475" s="19">
        <f>VLOOKUP($D475,'Team - Wins CALC'!$C$22:$U$53,O$1+2,FALSE)</f>
        <v>0</v>
      </c>
      <c r="P475" s="19">
        <f>VLOOKUP($D475,'Team - Wins CALC'!$C$22:$U$53,P$1+2,FALSE)</f>
        <v>0</v>
      </c>
      <c r="Q475" s="19">
        <f>VLOOKUP($D475,'Team - Wins CALC'!$C$22:$U$53,Q$1+2,FALSE)</f>
        <v>0</v>
      </c>
      <c r="R475" s="19">
        <f>VLOOKUP($D475,'Team - Wins CALC'!$C$22:$U$53,R$1+2,FALSE)</f>
        <v>0</v>
      </c>
      <c r="S475" s="19">
        <f>VLOOKUP($D475,'Team - Wins CALC'!$C$22:$U$53,S$1+2,FALSE)</f>
        <v>0</v>
      </c>
      <c r="T475" s="19">
        <f>VLOOKUP($D475,'Team - Wins CALC'!$C$22:$U$53,T$1+2,FALSE)</f>
        <v>0</v>
      </c>
      <c r="U475" s="19">
        <f>VLOOKUP($D475,'Team - Wins CALC'!$C$22:$U$53,U$1+2,FALSE)</f>
        <v>0</v>
      </c>
      <c r="V475" s="22">
        <f t="shared" si="118"/>
        <v>2</v>
      </c>
    </row>
    <row r="476" spans="3:22" ht="12.75">
      <c r="C476" s="10"/>
      <c r="D476" s="3" t="str">
        <f>VLOOKUP(C469,'Entries - DATA'!$A$4:$S$43,17)</f>
        <v>New York JETS</v>
      </c>
      <c r="E476" s="19">
        <f>VLOOKUP($D476,'Team - Wins CALC'!$C$22:$U$53,E$1+2,FALSE)</f>
        <v>1</v>
      </c>
      <c r="F476" s="19">
        <f>VLOOKUP($D476,'Team - Wins CALC'!$C$22:$U$53,F$1+2,FALSE)</f>
        <v>0</v>
      </c>
      <c r="G476" s="19">
        <f>VLOOKUP($D476,'Team - Wins CALC'!$C$22:$U$53,G$1+2,FALSE)</f>
        <v>0</v>
      </c>
      <c r="H476" s="19">
        <f>VLOOKUP($D476,'Team - Wins CALC'!$C$22:$U$53,H$1+2,FALSE)</f>
        <v>0</v>
      </c>
      <c r="I476" s="19">
        <f>VLOOKUP($D476,'Team - Wins CALC'!$C$22:$U$53,I$1+2,FALSE)</f>
        <v>0</v>
      </c>
      <c r="J476" s="19">
        <f>VLOOKUP($D476,'Team - Wins CALC'!$C$22:$U$53,J$1+2,FALSE)</f>
        <v>0</v>
      </c>
      <c r="K476" s="19">
        <f>VLOOKUP($D476,'Team - Wins CALC'!$C$22:$U$53,K$1+2,FALSE)</f>
        <v>0</v>
      </c>
      <c r="L476" s="19">
        <f>VLOOKUP($D476,'Team - Wins CALC'!$C$22:$U$53,L$1+2,FALSE)</f>
        <v>0</v>
      </c>
      <c r="M476" s="19">
        <f>VLOOKUP($D476,'Team - Wins CALC'!$C$22:$U$53,M$1+2,FALSE)</f>
        <v>0</v>
      </c>
      <c r="N476" s="19">
        <f>VLOOKUP($D476,'Team - Wins CALC'!$C$22:$U$53,N$1+2,FALSE)</f>
        <v>0</v>
      </c>
      <c r="O476" s="19">
        <f>VLOOKUP($D476,'Team - Wins CALC'!$C$22:$U$53,O$1+2,FALSE)</f>
        <v>0</v>
      </c>
      <c r="P476" s="19">
        <f>VLOOKUP($D476,'Team - Wins CALC'!$C$22:$U$53,P$1+2,FALSE)</f>
        <v>0</v>
      </c>
      <c r="Q476" s="19">
        <f>VLOOKUP($D476,'Team - Wins CALC'!$C$22:$U$53,Q$1+2,FALSE)</f>
        <v>0</v>
      </c>
      <c r="R476" s="19">
        <f>VLOOKUP($D476,'Team - Wins CALC'!$C$22:$U$53,R$1+2,FALSE)</f>
        <v>0</v>
      </c>
      <c r="S476" s="19">
        <f>VLOOKUP($D476,'Team - Wins CALC'!$C$22:$U$53,S$1+2,FALSE)</f>
        <v>0</v>
      </c>
      <c r="T476" s="19">
        <f>VLOOKUP($D476,'Team - Wins CALC'!$C$22:$U$53,T$1+2,FALSE)</f>
        <v>0</v>
      </c>
      <c r="U476" s="19">
        <f>VLOOKUP($D476,'Team - Wins CALC'!$C$22:$U$53,U$1+2,FALSE)</f>
        <v>0</v>
      </c>
      <c r="V476" s="22">
        <f t="shared" si="118"/>
        <v>1</v>
      </c>
    </row>
    <row r="477" spans="3:22" ht="13.5" thickBot="1">
      <c r="C477" s="11"/>
      <c r="D477" s="3" t="str">
        <f>VLOOKUP(C469,'Entries - DATA'!$A$4:$S$43,18)</f>
        <v>Indianapolis COLTS</v>
      </c>
      <c r="E477" s="19">
        <f>VLOOKUP($D477,'Team - Wins CALC'!$C$22:$U$53,E$1+2,FALSE)</f>
        <v>0</v>
      </c>
      <c r="F477" s="19">
        <f>VLOOKUP($D477,'Team - Wins CALC'!$C$22:$U$53,F$1+2,FALSE)</f>
        <v>1</v>
      </c>
      <c r="G477" s="19">
        <f>VLOOKUP($D477,'Team - Wins CALC'!$C$22:$U$53,G$1+2,FALSE)</f>
        <v>0</v>
      </c>
      <c r="H477" s="19">
        <f>VLOOKUP($D477,'Team - Wins CALC'!$C$22:$U$53,H$1+2,FALSE)</f>
        <v>0</v>
      </c>
      <c r="I477" s="19">
        <f>VLOOKUP($D477,'Team - Wins CALC'!$C$22:$U$53,I$1+2,FALSE)</f>
        <v>0</v>
      </c>
      <c r="J477" s="19">
        <f>VLOOKUP($D477,'Team - Wins CALC'!$C$22:$U$53,J$1+2,FALSE)</f>
        <v>0</v>
      </c>
      <c r="K477" s="19">
        <f>VLOOKUP($D477,'Team - Wins CALC'!$C$22:$U$53,K$1+2,FALSE)</f>
        <v>0</v>
      </c>
      <c r="L477" s="19">
        <f>VLOOKUP($D477,'Team - Wins CALC'!$C$22:$U$53,L$1+2,FALSE)</f>
        <v>0</v>
      </c>
      <c r="M477" s="19">
        <f>VLOOKUP($D477,'Team - Wins CALC'!$C$22:$U$53,M$1+2,FALSE)</f>
        <v>0</v>
      </c>
      <c r="N477" s="19">
        <f>VLOOKUP($D477,'Team - Wins CALC'!$C$22:$U$53,N$1+2,FALSE)</f>
        <v>0</v>
      </c>
      <c r="O477" s="19">
        <f>VLOOKUP($D477,'Team - Wins CALC'!$C$22:$U$53,O$1+2,FALSE)</f>
        <v>0</v>
      </c>
      <c r="P477" s="19">
        <f>VLOOKUP($D477,'Team - Wins CALC'!$C$22:$U$53,P$1+2,FALSE)</f>
        <v>0</v>
      </c>
      <c r="Q477" s="19">
        <f>VLOOKUP($D477,'Team - Wins CALC'!$C$22:$U$53,Q$1+2,FALSE)</f>
        <v>0</v>
      </c>
      <c r="R477" s="19">
        <f>VLOOKUP($D477,'Team - Wins CALC'!$C$22:$U$53,R$1+2,FALSE)</f>
        <v>0</v>
      </c>
      <c r="S477" s="19">
        <f>VLOOKUP($D477,'Team - Wins CALC'!$C$22:$U$53,S$1+2,FALSE)</f>
        <v>0</v>
      </c>
      <c r="T477" s="19">
        <f>VLOOKUP($D477,'Team - Wins CALC'!$C$22:$U$53,T$1+2,FALSE)</f>
        <v>0</v>
      </c>
      <c r="U477" s="19">
        <f>VLOOKUP($D477,'Team - Wins CALC'!$C$22:$U$53,U$1+2,FALSE)</f>
        <v>0</v>
      </c>
      <c r="V477" s="23">
        <f t="shared" si="118"/>
        <v>1</v>
      </c>
    </row>
    <row r="478" spans="3:22" ht="13.5" thickBot="1">
      <c r="C478" s="17"/>
      <c r="D478" s="18" t="s">
        <v>86</v>
      </c>
      <c r="E478" s="16">
        <f>SUM(E470:E477)</f>
        <v>5</v>
      </c>
      <c r="F478" s="13">
        <f aca="true" t="shared" si="119" ref="F478:U478">SUM(F470:F477)</f>
        <v>5</v>
      </c>
      <c r="G478" s="13">
        <f t="shared" si="119"/>
        <v>0</v>
      </c>
      <c r="H478" s="13">
        <f t="shared" si="119"/>
        <v>0</v>
      </c>
      <c r="I478" s="13">
        <f t="shared" si="119"/>
        <v>0</v>
      </c>
      <c r="J478" s="13">
        <f t="shared" si="119"/>
        <v>0</v>
      </c>
      <c r="K478" s="13">
        <f t="shared" si="119"/>
        <v>0</v>
      </c>
      <c r="L478" s="13">
        <f t="shared" si="119"/>
        <v>0</v>
      </c>
      <c r="M478" s="13">
        <f t="shared" si="119"/>
        <v>0</v>
      </c>
      <c r="N478" s="13">
        <f t="shared" si="119"/>
        <v>0</v>
      </c>
      <c r="O478" s="13">
        <f t="shared" si="119"/>
        <v>0</v>
      </c>
      <c r="P478" s="13">
        <f t="shared" si="119"/>
        <v>0</v>
      </c>
      <c r="Q478" s="13">
        <f t="shared" si="119"/>
        <v>0</v>
      </c>
      <c r="R478" s="13">
        <f t="shared" si="119"/>
        <v>0</v>
      </c>
      <c r="S478" s="13">
        <f t="shared" si="119"/>
        <v>0</v>
      </c>
      <c r="T478" s="13">
        <f t="shared" si="119"/>
        <v>0</v>
      </c>
      <c r="U478" s="14">
        <f t="shared" si="119"/>
        <v>0</v>
      </c>
      <c r="V478" s="24">
        <f t="shared" si="118"/>
        <v>10</v>
      </c>
    </row>
    <row r="479" spans="3:22" ht="38.25">
      <c r="C479" s="34" t="s">
        <v>87</v>
      </c>
      <c r="D479" s="31" t="str">
        <f>VLOOKUP(C469,'Entries - DATA'!$A$4:$S$43,19)</f>
        <v>Jacksonville JAGUARS</v>
      </c>
      <c r="E479" s="35">
        <f>VLOOKUP($D479,'Team - Wins CALC'!$C$22:$U$53,E$1+2,FALSE)</f>
        <v>0</v>
      </c>
      <c r="F479" s="35">
        <f>VLOOKUP($D479,'Team - Wins CALC'!$C$22:$U$53,F$1+2,FALSE)</f>
        <v>0</v>
      </c>
      <c r="G479" s="35">
        <f>VLOOKUP($D479,'Team - Wins CALC'!$C$22:$U$53,G$1+2,FALSE)</f>
        <v>0</v>
      </c>
      <c r="H479" s="35">
        <f>VLOOKUP($D479,'Team - Wins CALC'!$C$22:$U$53,H$1+2,FALSE)</f>
        <v>0</v>
      </c>
      <c r="I479" s="35">
        <f>VLOOKUP($D479,'Team - Wins CALC'!$C$22:$U$53,I$1+2,FALSE)</f>
        <v>0</v>
      </c>
      <c r="J479" s="35">
        <f>VLOOKUP($D479,'Team - Wins CALC'!$C$22:$U$53,J$1+2,FALSE)</f>
        <v>0</v>
      </c>
      <c r="K479" s="35">
        <f>VLOOKUP($D479,'Team - Wins CALC'!$C$22:$U$53,K$1+2,FALSE)</f>
        <v>0</v>
      </c>
      <c r="L479" s="35">
        <f>VLOOKUP($D479,'Team - Wins CALC'!$C$22:$U$53,L$1+2,FALSE)</f>
        <v>0</v>
      </c>
      <c r="M479" s="35">
        <f>VLOOKUP($D479,'Team - Wins CALC'!$C$22:$U$53,M$1+2,FALSE)</f>
        <v>0</v>
      </c>
      <c r="N479" s="35">
        <f>VLOOKUP($D479,'Team - Wins CALC'!$C$22:$U$53,N$1+2,FALSE)</f>
        <v>0</v>
      </c>
      <c r="O479" s="35">
        <f>VLOOKUP($D479,'Team - Wins CALC'!$C$22:$U$53,O$1+2,FALSE)</f>
        <v>0</v>
      </c>
      <c r="P479" s="35">
        <f>VLOOKUP($D479,'Team - Wins CALC'!$C$22:$U$53,P$1+2,FALSE)</f>
        <v>0</v>
      </c>
      <c r="Q479" s="35">
        <f>VLOOKUP($D479,'Team - Wins CALC'!$C$22:$U$53,Q$1+2,FALSE)</f>
        <v>0</v>
      </c>
      <c r="R479" s="35">
        <f>VLOOKUP($D479,'Team - Wins CALC'!$C$22:$U$53,R$1+2,FALSE)</f>
        <v>0</v>
      </c>
      <c r="S479" s="35">
        <f>VLOOKUP($D479,'Team - Wins CALC'!$C$22:$U$53,S$1+2,FALSE)</f>
        <v>0</v>
      </c>
      <c r="T479" s="35">
        <f>VLOOKUP($D479,'Team - Wins CALC'!$C$22:$U$53,T$1+2,FALSE)</f>
        <v>0</v>
      </c>
      <c r="U479" s="35">
        <f>VLOOKUP($D479,'Team - Wins CALC'!$C$22:$U$53,U$1+2,FALSE)</f>
        <v>0</v>
      </c>
      <c r="V479" s="25">
        <f>SUM(E479:U479)</f>
        <v>0</v>
      </c>
    </row>
  </sheetData>
  <sheetProtection/>
  <printOptions/>
  <pageMargins left="0.25" right="0.25" top="0.73" bottom="0.49" header="0.33" footer="0.5"/>
  <pageSetup horizontalDpi="600" verticalDpi="600" orientation="portrait" r:id="rId1"/>
  <headerFooter alignWithMargins="0">
    <oddHeader>&amp;LGP's 2008 NFL Pool&amp;RPlayer Picks / Recap</oddHeader>
    <oddFooter>&amp;RAs of &amp;D</oddFooter>
  </headerFooter>
  <rowBreaks count="9" manualBreakCount="9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V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5.421875" style="0" customWidth="1"/>
    <col min="4" max="4" width="14.28125" style="0" hidden="1" customWidth="1"/>
    <col min="5" max="5" width="5.28125" style="0" customWidth="1"/>
    <col min="6" max="22" width="3.8515625" style="0" customWidth="1"/>
  </cols>
  <sheetData>
    <row r="1" spans="5:22" ht="12.75">
      <c r="E1" s="1"/>
      <c r="F1" s="65" t="s">
        <v>39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5:22" ht="12.75">
      <c r="E2" s="1"/>
      <c r="F2" s="68" t="s">
        <v>40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ht="24.75" customHeight="1" thickBot="1">
      <c r="A3" s="71" t="s">
        <v>5</v>
      </c>
      <c r="B3" s="72"/>
      <c r="C3" s="72"/>
      <c r="D3" s="73"/>
      <c r="E3" s="38" t="s">
        <v>75</v>
      </c>
      <c r="F3" s="39">
        <v>1</v>
      </c>
      <c r="G3" s="39">
        <v>2</v>
      </c>
      <c r="H3" s="39">
        <v>3</v>
      </c>
      <c r="I3" s="39">
        <v>4</v>
      </c>
      <c r="J3" s="39">
        <v>5</v>
      </c>
      <c r="K3" s="39">
        <v>6</v>
      </c>
      <c r="L3" s="39">
        <v>7</v>
      </c>
      <c r="M3" s="39">
        <v>8</v>
      </c>
      <c r="N3" s="39">
        <v>9</v>
      </c>
      <c r="O3" s="39">
        <v>10</v>
      </c>
      <c r="P3" s="39">
        <v>11</v>
      </c>
      <c r="Q3" s="39">
        <v>12</v>
      </c>
      <c r="R3" s="39">
        <v>13</v>
      </c>
      <c r="S3" s="39">
        <v>14</v>
      </c>
      <c r="T3" s="39">
        <v>15</v>
      </c>
      <c r="U3" s="39">
        <v>16</v>
      </c>
      <c r="V3" s="39">
        <v>17</v>
      </c>
    </row>
    <row r="4" spans="1:22" ht="12.75">
      <c r="A4" s="37" t="s">
        <v>4</v>
      </c>
      <c r="B4" s="51" t="s">
        <v>35</v>
      </c>
      <c r="C4" s="51"/>
      <c r="D4" s="54" t="s">
        <v>61</v>
      </c>
      <c r="E4" s="55">
        <f>VLOOKUP(D4,'Team - Wins CALC'!$B$22:$U$37,3)</f>
        <v>2</v>
      </c>
      <c r="F4" s="56" t="str">
        <f>IF(VLOOKUP($D4,'Team - Wins CALC'!$B$22:$U$37,(3+F$3))=1,"W","")</f>
        <v>W</v>
      </c>
      <c r="G4" s="56" t="str">
        <f>IF(VLOOKUP($D4,'Team - Wins CALC'!$B$22:$U$37,(3+G$3))=1,"W","")</f>
        <v>W</v>
      </c>
      <c r="H4" s="56">
        <f>IF(VLOOKUP($D4,'Team - Wins CALC'!$B$22:$U$37,(3+H$3))=1,"W","")</f>
      </c>
      <c r="I4" s="56">
        <f>IF(VLOOKUP($D4,'Team - Wins CALC'!$B$22:$U$37,(3+I$3))=1,"W","")</f>
      </c>
      <c r="J4" s="56">
        <f>IF(VLOOKUP($D4,'Team - Wins CALC'!$B$22:$U$37,(3+J$3))=1,"W","")</f>
      </c>
      <c r="K4" s="56">
        <f>IF(VLOOKUP($D4,'Team - Wins CALC'!$B$22:$U$37,(3+K$3))=1,"W","")</f>
      </c>
      <c r="L4" s="56">
        <f>IF(VLOOKUP($D4,'Team - Wins CALC'!$B$22:$U$37,(3+L$3))=1,"W","")</f>
      </c>
      <c r="M4" s="56">
        <f>IF(VLOOKUP($D4,'Team - Wins CALC'!$B$22:$U$37,(3+M$3))=1,"W","")</f>
      </c>
      <c r="N4" s="56">
        <f>IF(VLOOKUP($D4,'Team - Wins CALC'!$B$22:$U$37,(3+N$3))=1,"W","")</f>
      </c>
      <c r="O4" s="56">
        <f>IF(VLOOKUP($D4,'Team - Wins CALC'!$B$22:$U$37,(3+O$3))=1,"W","")</f>
      </c>
      <c r="P4" s="56">
        <f>IF(VLOOKUP($D4,'Team - Wins CALC'!$B$22:$U$37,(3+P$3))=1,"W","")</f>
      </c>
      <c r="Q4" s="56">
        <f>IF(VLOOKUP($D4,'Team - Wins CALC'!$B$22:$U$37,(3+Q$3))=1,"W","")</f>
      </c>
      <c r="R4" s="56">
        <f>IF(VLOOKUP($D4,'Team - Wins CALC'!$B$22:$U$37,(3+R$3))=1,"W","")</f>
      </c>
      <c r="S4" s="56">
        <f>IF(VLOOKUP($D4,'Team - Wins CALC'!$B$22:$U$37,(3+S$3))=1,"W","")</f>
      </c>
      <c r="T4" s="56">
        <f>IF(VLOOKUP($D4,'Team - Wins CALC'!$B$22:$U$37,(3+T$3))=1,"W","")</f>
      </c>
      <c r="U4" s="56">
        <f>IF(VLOOKUP($D4,'Team - Wins CALC'!$B$22:$U$37,(3+U$3))=1,"W","")</f>
      </c>
      <c r="V4" s="56">
        <f>IF(VLOOKUP($D4,'Team - Wins CALC'!$B$22:$U$37,(3+V$3))=1,"W","")</f>
      </c>
    </row>
    <row r="5" spans="2:22" ht="12.75">
      <c r="B5" s="52" t="s">
        <v>28</v>
      </c>
      <c r="C5" s="52"/>
      <c r="D5" s="57" t="s">
        <v>60</v>
      </c>
      <c r="E5" s="58">
        <f>VLOOKUP(D5,'Team - Wins CALC'!$B$22:$U$37,3)</f>
        <v>2</v>
      </c>
      <c r="F5" s="59" t="str">
        <f>IF(VLOOKUP($D5,'Team - Wins CALC'!$B$22:$U$37,(3+F$3))=1,"W","")</f>
        <v>W</v>
      </c>
      <c r="G5" s="59" t="str">
        <f>IF(VLOOKUP($D5,'Team - Wins CALC'!$B$22:$U$37,(3+G$3))=1,"W","")</f>
        <v>W</v>
      </c>
      <c r="H5" s="59">
        <f>IF(VLOOKUP($D5,'Team - Wins CALC'!$B$22:$U$37,(3+H$3))=1,"W","")</f>
      </c>
      <c r="I5" s="59">
        <f>IF(VLOOKUP($D5,'Team - Wins CALC'!$B$22:$U$37,(3+I$3))=1,"W","")</f>
      </c>
      <c r="J5" s="59">
        <f>IF(VLOOKUP($D5,'Team - Wins CALC'!$B$22:$U$37,(3+J$3))=1,"W","")</f>
      </c>
      <c r="K5" s="59">
        <f>IF(VLOOKUP($D5,'Team - Wins CALC'!$B$22:$U$37,(3+K$3))=1,"W","")</f>
      </c>
      <c r="L5" s="59">
        <f>IF(VLOOKUP($D5,'Team - Wins CALC'!$B$22:$U$37,(3+L$3))=1,"W","")</f>
      </c>
      <c r="M5" s="59">
        <f>IF(VLOOKUP($D5,'Team - Wins CALC'!$B$22:$U$37,(3+M$3))=1,"W","")</f>
      </c>
      <c r="N5" s="59">
        <f>IF(VLOOKUP($D5,'Team - Wins CALC'!$B$22:$U$37,(3+N$3))=1,"W","")</f>
      </c>
      <c r="O5" s="59">
        <f>IF(VLOOKUP($D5,'Team - Wins CALC'!$B$22:$U$37,(3+O$3))=1,"W","")</f>
      </c>
      <c r="P5" s="59">
        <f>IF(VLOOKUP($D5,'Team - Wins CALC'!$B$22:$U$37,(3+P$3))=1,"W","")</f>
      </c>
      <c r="Q5" s="59">
        <f>IF(VLOOKUP($D5,'Team - Wins CALC'!$B$22:$U$37,(3+Q$3))=1,"W","")</f>
      </c>
      <c r="R5" s="59">
        <f>IF(VLOOKUP($D5,'Team - Wins CALC'!$B$22:$U$37,(3+R$3))=1,"W","")</f>
      </c>
      <c r="S5" s="59">
        <f>IF(VLOOKUP($D5,'Team - Wins CALC'!$B$22:$U$37,(3+S$3))=1,"W","")</f>
      </c>
      <c r="T5" s="59">
        <f>IF(VLOOKUP($D5,'Team - Wins CALC'!$B$22:$U$37,(3+T$3))=1,"W","")</f>
      </c>
      <c r="U5" s="59">
        <f>IF(VLOOKUP($D5,'Team - Wins CALC'!$B$22:$U$37,(3+U$3))=1,"W","")</f>
      </c>
      <c r="V5" s="59">
        <f>IF(VLOOKUP($D5,'Team - Wins CALC'!$B$22:$U$37,(3+V$3))=1,"W","")</f>
      </c>
    </row>
    <row r="6" spans="2:22" ht="12.75">
      <c r="B6" s="52" t="s">
        <v>31</v>
      </c>
      <c r="C6" s="52"/>
      <c r="D6" s="57" t="s">
        <v>43</v>
      </c>
      <c r="E6" s="58">
        <f>VLOOKUP(D6,'Team - Wins CALC'!$B$22:$U$37,3)</f>
        <v>2</v>
      </c>
      <c r="F6" s="59" t="str">
        <f>IF(VLOOKUP($D6,'Team - Wins CALC'!$B$22:$U$37,(3+F$3))=1,"W","")</f>
        <v>W</v>
      </c>
      <c r="G6" s="59" t="str">
        <f>IF(VLOOKUP($D6,'Team - Wins CALC'!$B$22:$U$37,(3+G$3))=1,"W","")</f>
        <v>W</v>
      </c>
      <c r="H6" s="59">
        <f>IF(VLOOKUP($D6,'Team - Wins CALC'!$B$22:$U$37,(3+H$3))=1,"W","")</f>
      </c>
      <c r="I6" s="59">
        <f>IF(VLOOKUP($D6,'Team - Wins CALC'!$B$22:$U$37,(3+I$3))=1,"W","")</f>
      </c>
      <c r="J6" s="59">
        <f>IF(VLOOKUP($D6,'Team - Wins CALC'!$B$22:$U$37,(3+J$3))=1,"W","")</f>
      </c>
      <c r="K6" s="59">
        <f>IF(VLOOKUP($D6,'Team - Wins CALC'!$B$22:$U$37,(3+K$3))=1,"W","")</f>
      </c>
      <c r="L6" s="59">
        <f>IF(VLOOKUP($D6,'Team - Wins CALC'!$B$22:$U$37,(3+L$3))=1,"W","")</f>
      </c>
      <c r="M6" s="59">
        <f>IF(VLOOKUP($D6,'Team - Wins CALC'!$B$22:$U$37,(3+M$3))=1,"W","")</f>
      </c>
      <c r="N6" s="59">
        <f>IF(VLOOKUP($D6,'Team - Wins CALC'!$B$22:$U$37,(3+N$3))=1,"W","")</f>
      </c>
      <c r="O6" s="59">
        <f>IF(VLOOKUP($D6,'Team - Wins CALC'!$B$22:$U$37,(3+O$3))=1,"W","")</f>
      </c>
      <c r="P6" s="59">
        <f>IF(VLOOKUP($D6,'Team - Wins CALC'!$B$22:$U$37,(3+P$3))=1,"W","")</f>
      </c>
      <c r="Q6" s="59">
        <f>IF(VLOOKUP($D6,'Team - Wins CALC'!$B$22:$U$37,(3+Q$3))=1,"W","")</f>
      </c>
      <c r="R6" s="59">
        <f>IF(VLOOKUP($D6,'Team - Wins CALC'!$B$22:$U$37,(3+R$3))=1,"W","")</f>
      </c>
      <c r="S6" s="59">
        <f>IF(VLOOKUP($D6,'Team - Wins CALC'!$B$22:$U$37,(3+S$3))=1,"W","")</f>
      </c>
      <c r="T6" s="59">
        <f>IF(VLOOKUP($D6,'Team - Wins CALC'!$B$22:$U$37,(3+T$3))=1,"W","")</f>
      </c>
      <c r="U6" s="59">
        <f>IF(VLOOKUP($D6,'Team - Wins CALC'!$B$22:$U$37,(3+U$3))=1,"W","")</f>
      </c>
      <c r="V6" s="59">
        <f>IF(VLOOKUP($D6,'Team - Wins CALC'!$B$22:$U$37,(3+V$3))=1,"W","")</f>
      </c>
    </row>
    <row r="7" spans="2:22" ht="12.75">
      <c r="B7" s="52" t="s">
        <v>25</v>
      </c>
      <c r="C7" s="52"/>
      <c r="D7" s="57" t="s">
        <v>46</v>
      </c>
      <c r="E7" s="58">
        <f>VLOOKUP(D7,'Team - Wins CALC'!$B$22:$U$37,3)</f>
        <v>2</v>
      </c>
      <c r="F7" s="59" t="str">
        <f>IF(VLOOKUP($D7,'Team - Wins CALC'!$B$22:$U$37,(3+F$3))=1,"W","")</f>
        <v>W</v>
      </c>
      <c r="G7" s="59" t="str">
        <f>IF(VLOOKUP($D7,'Team - Wins CALC'!$B$22:$U$37,(3+G$3))=1,"W","")</f>
        <v>W</v>
      </c>
      <c r="H7" s="59">
        <f>IF(VLOOKUP($D7,'Team - Wins CALC'!$B$22:$U$37,(3+H$3))=1,"W","")</f>
      </c>
      <c r="I7" s="59">
        <f>IF(VLOOKUP($D7,'Team - Wins CALC'!$B$22:$U$37,(3+I$3))=1,"W","")</f>
      </c>
      <c r="J7" s="59">
        <f>IF(VLOOKUP($D7,'Team - Wins CALC'!$B$22:$U$37,(3+J$3))=1,"W","")</f>
      </c>
      <c r="K7" s="59">
        <f>IF(VLOOKUP($D7,'Team - Wins CALC'!$B$22:$U$37,(3+K$3))=1,"W","")</f>
      </c>
      <c r="L7" s="59">
        <f>IF(VLOOKUP($D7,'Team - Wins CALC'!$B$22:$U$37,(3+L$3))=1,"W","")</f>
      </c>
      <c r="M7" s="59">
        <f>IF(VLOOKUP($D7,'Team - Wins CALC'!$B$22:$U$37,(3+M$3))=1,"W","")</f>
      </c>
      <c r="N7" s="59">
        <f>IF(VLOOKUP($D7,'Team - Wins CALC'!$B$22:$U$37,(3+N$3))=1,"W","")</f>
      </c>
      <c r="O7" s="59">
        <f>IF(VLOOKUP($D7,'Team - Wins CALC'!$B$22:$U$37,(3+O$3))=1,"W","")</f>
      </c>
      <c r="P7" s="59">
        <f>IF(VLOOKUP($D7,'Team - Wins CALC'!$B$22:$U$37,(3+P$3))=1,"W","")</f>
      </c>
      <c r="Q7" s="59">
        <f>IF(VLOOKUP($D7,'Team - Wins CALC'!$B$22:$U$37,(3+Q$3))=1,"W","")</f>
      </c>
      <c r="R7" s="59">
        <f>IF(VLOOKUP($D7,'Team - Wins CALC'!$B$22:$U$37,(3+R$3))=1,"W","")</f>
      </c>
      <c r="S7" s="59">
        <f>IF(VLOOKUP($D7,'Team - Wins CALC'!$B$22:$U$37,(3+S$3))=1,"W","")</f>
      </c>
      <c r="T7" s="59">
        <f>IF(VLOOKUP($D7,'Team - Wins CALC'!$B$22:$U$37,(3+T$3))=1,"W","")</f>
      </c>
      <c r="U7" s="59">
        <f>IF(VLOOKUP($D7,'Team - Wins CALC'!$B$22:$U$37,(3+U$3))=1,"W","")</f>
      </c>
      <c r="V7" s="59">
        <f>IF(VLOOKUP($D7,'Team - Wins CALC'!$B$22:$U$37,(3+V$3))=1,"W","")</f>
      </c>
    </row>
    <row r="8" spans="2:22" ht="12.75">
      <c r="B8" s="52" t="s">
        <v>32</v>
      </c>
      <c r="C8" s="52"/>
      <c r="D8" s="57" t="s">
        <v>53</v>
      </c>
      <c r="E8" s="58">
        <f>VLOOKUP(D8,'Team - Wins CALC'!$B$22:$U$37,3)</f>
        <v>2</v>
      </c>
      <c r="F8" s="59" t="str">
        <f>IF(VLOOKUP($D8,'Team - Wins CALC'!$B$22:$U$37,(3+F$3))=1,"W","")</f>
        <v>W</v>
      </c>
      <c r="G8" s="59" t="str">
        <f>IF(VLOOKUP($D8,'Team - Wins CALC'!$B$22:$U$37,(3+G$3))=1,"W","")</f>
        <v>W</v>
      </c>
      <c r="H8" s="59">
        <f>IF(VLOOKUP($D8,'Team - Wins CALC'!$B$22:$U$37,(3+H$3))=1,"W","")</f>
      </c>
      <c r="I8" s="59">
        <f>IF(VLOOKUP($D8,'Team - Wins CALC'!$B$22:$U$37,(3+I$3))=1,"W","")</f>
      </c>
      <c r="J8" s="59">
        <f>IF(VLOOKUP($D8,'Team - Wins CALC'!$B$22:$U$37,(3+J$3))=1,"W","")</f>
      </c>
      <c r="K8" s="59">
        <f>IF(VLOOKUP($D8,'Team - Wins CALC'!$B$22:$U$37,(3+K$3))=1,"W","")</f>
      </c>
      <c r="L8" s="59">
        <f>IF(VLOOKUP($D8,'Team - Wins CALC'!$B$22:$U$37,(3+L$3))=1,"W","")</f>
      </c>
      <c r="M8" s="59">
        <f>IF(VLOOKUP($D8,'Team - Wins CALC'!$B$22:$U$37,(3+M$3))=1,"W","")</f>
      </c>
      <c r="N8" s="59">
        <f>IF(VLOOKUP($D8,'Team - Wins CALC'!$B$22:$U$37,(3+N$3))=1,"W","")</f>
      </c>
      <c r="O8" s="59">
        <f>IF(VLOOKUP($D8,'Team - Wins CALC'!$B$22:$U$37,(3+O$3))=1,"W","")</f>
      </c>
      <c r="P8" s="59">
        <f>IF(VLOOKUP($D8,'Team - Wins CALC'!$B$22:$U$37,(3+P$3))=1,"W","")</f>
      </c>
      <c r="Q8" s="59">
        <f>IF(VLOOKUP($D8,'Team - Wins CALC'!$B$22:$U$37,(3+Q$3))=1,"W","")</f>
      </c>
      <c r="R8" s="59">
        <f>IF(VLOOKUP($D8,'Team - Wins CALC'!$B$22:$U$37,(3+R$3))=1,"W","")</f>
      </c>
      <c r="S8" s="59">
        <f>IF(VLOOKUP($D8,'Team - Wins CALC'!$B$22:$U$37,(3+S$3))=1,"W","")</f>
      </c>
      <c r="T8" s="59">
        <f>IF(VLOOKUP($D8,'Team - Wins CALC'!$B$22:$U$37,(3+T$3))=1,"W","")</f>
      </c>
      <c r="U8" s="59">
        <f>IF(VLOOKUP($D8,'Team - Wins CALC'!$B$22:$U$37,(3+U$3))=1,"W","")</f>
      </c>
      <c r="V8" s="59">
        <f>IF(VLOOKUP($D8,'Team - Wins CALC'!$B$22:$U$37,(3+V$3))=1,"W","")</f>
      </c>
    </row>
    <row r="9" spans="2:22" ht="12.75">
      <c r="B9" s="52" t="s">
        <v>27</v>
      </c>
      <c r="C9" s="52"/>
      <c r="D9" s="57" t="s">
        <v>54</v>
      </c>
      <c r="E9" s="58">
        <f>VLOOKUP(D9,'Team - Wins CALC'!$B$22:$U$37,3)</f>
        <v>1</v>
      </c>
      <c r="F9" s="59" t="str">
        <f>IF(VLOOKUP($D9,'Team - Wins CALC'!$B$22:$U$37,(3+F$3))=1,"W","")</f>
        <v>W</v>
      </c>
      <c r="G9" s="59">
        <f>IF(VLOOKUP($D9,'Team - Wins CALC'!$B$22:$U$37,(3+G$3))=1,"W","")</f>
      </c>
      <c r="H9" s="59">
        <f>IF(VLOOKUP($D9,'Team - Wins CALC'!$B$22:$U$37,(3+H$3))=1,"W","")</f>
      </c>
      <c r="I9" s="59">
        <f>IF(VLOOKUP($D9,'Team - Wins CALC'!$B$22:$U$37,(3+I$3))=1,"W","")</f>
      </c>
      <c r="J9" s="59">
        <f>IF(VLOOKUP($D9,'Team - Wins CALC'!$B$22:$U$37,(3+J$3))=1,"W","")</f>
      </c>
      <c r="K9" s="59">
        <f>IF(VLOOKUP($D9,'Team - Wins CALC'!$B$22:$U$37,(3+K$3))=1,"W","")</f>
      </c>
      <c r="L9" s="59">
        <f>IF(VLOOKUP($D9,'Team - Wins CALC'!$B$22:$U$37,(3+L$3))=1,"W","")</f>
      </c>
      <c r="M9" s="59">
        <f>IF(VLOOKUP($D9,'Team - Wins CALC'!$B$22:$U$37,(3+M$3))=1,"W","")</f>
      </c>
      <c r="N9" s="59">
        <f>IF(VLOOKUP($D9,'Team - Wins CALC'!$B$22:$U$37,(3+N$3))=1,"W","")</f>
      </c>
      <c r="O9" s="59">
        <f>IF(VLOOKUP($D9,'Team - Wins CALC'!$B$22:$U$37,(3+O$3))=1,"W","")</f>
      </c>
      <c r="P9" s="59">
        <f>IF(VLOOKUP($D9,'Team - Wins CALC'!$B$22:$U$37,(3+P$3))=1,"W","")</f>
      </c>
      <c r="Q9" s="59">
        <f>IF(VLOOKUP($D9,'Team - Wins CALC'!$B$22:$U$37,(3+Q$3))=1,"W","")</f>
      </c>
      <c r="R9" s="59">
        <f>IF(VLOOKUP($D9,'Team - Wins CALC'!$B$22:$U$37,(3+R$3))=1,"W","")</f>
      </c>
      <c r="S9" s="59">
        <f>IF(VLOOKUP($D9,'Team - Wins CALC'!$B$22:$U$37,(3+S$3))=1,"W","")</f>
      </c>
      <c r="T9" s="59">
        <f>IF(VLOOKUP($D9,'Team - Wins CALC'!$B$22:$U$37,(3+T$3))=1,"W","")</f>
      </c>
      <c r="U9" s="59">
        <f>IF(VLOOKUP($D9,'Team - Wins CALC'!$B$22:$U$37,(3+U$3))=1,"W","")</f>
      </c>
      <c r="V9" s="59">
        <f>IF(VLOOKUP($D9,'Team - Wins CALC'!$B$22:$U$37,(3+V$3))=1,"W","")</f>
      </c>
    </row>
    <row r="10" spans="2:22" ht="12.75">
      <c r="B10" s="52" t="s">
        <v>23</v>
      </c>
      <c r="C10" s="52"/>
      <c r="D10" s="52" t="s">
        <v>62</v>
      </c>
      <c r="E10" s="58">
        <f>VLOOKUP(D10,'Team - Wins CALC'!$B$22:$U$37,3)</f>
        <v>1</v>
      </c>
      <c r="F10" s="59" t="str">
        <f>IF(VLOOKUP($D10,'Team - Wins CALC'!$B$22:$U$37,(3+F$3))=1,"W","")</f>
        <v>W</v>
      </c>
      <c r="G10" s="59">
        <f>IF(VLOOKUP($D10,'Team - Wins CALC'!$B$22:$U$37,(3+G$3))=1,"W","")</f>
      </c>
      <c r="H10" s="59">
        <f>IF(VLOOKUP($D10,'Team - Wins CALC'!$B$22:$U$37,(3+H$3))=1,"W","")</f>
      </c>
      <c r="I10" s="59">
        <f>IF(VLOOKUP($D10,'Team - Wins CALC'!$B$22:$U$37,(3+I$3))=1,"W","")</f>
      </c>
      <c r="J10" s="59">
        <f>IF(VLOOKUP($D10,'Team - Wins CALC'!$B$22:$U$37,(3+J$3))=1,"W","")</f>
      </c>
      <c r="K10" s="59">
        <f>IF(VLOOKUP($D10,'Team - Wins CALC'!$B$22:$U$37,(3+K$3))=1,"W","")</f>
      </c>
      <c r="L10" s="59">
        <f>IF(VLOOKUP($D10,'Team - Wins CALC'!$B$22:$U$37,(3+L$3))=1,"W","")</f>
      </c>
      <c r="M10" s="59">
        <f>IF(VLOOKUP($D10,'Team - Wins CALC'!$B$22:$U$37,(3+M$3))=1,"W","")</f>
      </c>
      <c r="N10" s="59">
        <f>IF(VLOOKUP($D10,'Team - Wins CALC'!$B$22:$U$37,(3+N$3))=1,"W","")</f>
      </c>
      <c r="O10" s="59">
        <f>IF(VLOOKUP($D10,'Team - Wins CALC'!$B$22:$U$37,(3+O$3))=1,"W","")</f>
      </c>
      <c r="P10" s="59">
        <f>IF(VLOOKUP($D10,'Team - Wins CALC'!$B$22:$U$37,(3+P$3))=1,"W","")</f>
      </c>
      <c r="Q10" s="59">
        <f>IF(VLOOKUP($D10,'Team - Wins CALC'!$B$22:$U$37,(3+Q$3))=1,"W","")</f>
      </c>
      <c r="R10" s="59">
        <f>IF(VLOOKUP($D10,'Team - Wins CALC'!$B$22:$U$37,(3+R$3))=1,"W","")</f>
      </c>
      <c r="S10" s="59">
        <f>IF(VLOOKUP($D10,'Team - Wins CALC'!$B$22:$U$37,(3+S$3))=1,"W","")</f>
      </c>
      <c r="T10" s="59">
        <f>IF(VLOOKUP($D10,'Team - Wins CALC'!$B$22:$U$37,(3+T$3))=1,"W","")</f>
      </c>
      <c r="U10" s="59">
        <f>IF(VLOOKUP($D10,'Team - Wins CALC'!$B$22:$U$37,(3+U$3))=1,"W","")</f>
      </c>
      <c r="V10" s="59">
        <f>IF(VLOOKUP($D10,'Team - Wins CALC'!$B$22:$U$37,(3+V$3))=1,"W","")</f>
      </c>
    </row>
    <row r="11" spans="2:22" ht="12.75">
      <c r="B11" s="52" t="s">
        <v>29</v>
      </c>
      <c r="C11" s="52"/>
      <c r="D11" s="57" t="s">
        <v>45</v>
      </c>
      <c r="E11" s="58">
        <f>VLOOKUP(D11,'Team - Wins CALC'!$B$22:$U$37,3)</f>
        <v>1</v>
      </c>
      <c r="F11" s="59" t="str">
        <f>IF(VLOOKUP($D11,'Team - Wins CALC'!$B$22:$U$37,(3+F$3))=1,"W","")</f>
        <v>W</v>
      </c>
      <c r="G11" s="59">
        <f>IF(VLOOKUP($D11,'Team - Wins CALC'!$B$22:$U$37,(3+G$3))=1,"W","")</f>
      </c>
      <c r="H11" s="59">
        <f>IF(VLOOKUP($D11,'Team - Wins CALC'!$B$22:$U$37,(3+H$3))=1,"W","")</f>
      </c>
      <c r="I11" s="59">
        <f>IF(VLOOKUP($D11,'Team - Wins CALC'!$B$22:$U$37,(3+I$3))=1,"W","")</f>
      </c>
      <c r="J11" s="59">
        <f>IF(VLOOKUP($D11,'Team - Wins CALC'!$B$22:$U$37,(3+J$3))=1,"W","")</f>
      </c>
      <c r="K11" s="59">
        <f>IF(VLOOKUP($D11,'Team - Wins CALC'!$B$22:$U$37,(3+K$3))=1,"W","")</f>
      </c>
      <c r="L11" s="59">
        <f>IF(VLOOKUP($D11,'Team - Wins CALC'!$B$22:$U$37,(3+L$3))=1,"W","")</f>
      </c>
      <c r="M11" s="59">
        <f>IF(VLOOKUP($D11,'Team - Wins CALC'!$B$22:$U$37,(3+M$3))=1,"W","")</f>
      </c>
      <c r="N11" s="59">
        <f>IF(VLOOKUP($D11,'Team - Wins CALC'!$B$22:$U$37,(3+N$3))=1,"W","")</f>
      </c>
      <c r="O11" s="59">
        <f>IF(VLOOKUP($D11,'Team - Wins CALC'!$B$22:$U$37,(3+O$3))=1,"W","")</f>
      </c>
      <c r="P11" s="59">
        <f>IF(VLOOKUP($D11,'Team - Wins CALC'!$B$22:$U$37,(3+P$3))=1,"W","")</f>
      </c>
      <c r="Q11" s="59">
        <f>IF(VLOOKUP($D11,'Team - Wins CALC'!$B$22:$U$37,(3+Q$3))=1,"W","")</f>
      </c>
      <c r="R11" s="59">
        <f>IF(VLOOKUP($D11,'Team - Wins CALC'!$B$22:$U$37,(3+R$3))=1,"W","")</f>
      </c>
      <c r="S11" s="59">
        <f>IF(VLOOKUP($D11,'Team - Wins CALC'!$B$22:$U$37,(3+S$3))=1,"W","")</f>
      </c>
      <c r="T11" s="59">
        <f>IF(VLOOKUP($D11,'Team - Wins CALC'!$B$22:$U$37,(3+T$3))=1,"W","")</f>
      </c>
      <c r="U11" s="59">
        <f>IF(VLOOKUP($D11,'Team - Wins CALC'!$B$22:$U$37,(3+U$3))=1,"W","")</f>
      </c>
      <c r="V11" s="59">
        <f>IF(VLOOKUP($D11,'Team - Wins CALC'!$B$22:$U$37,(3+V$3))=1,"W","")</f>
      </c>
    </row>
    <row r="12" spans="2:22" ht="12.75">
      <c r="B12" s="52" t="s">
        <v>33</v>
      </c>
      <c r="C12" s="52"/>
      <c r="D12" s="57" t="s">
        <v>57</v>
      </c>
      <c r="E12" s="58">
        <f>VLOOKUP(D12,'Team - Wins CALC'!$B$22:$U$37,3)</f>
        <v>1</v>
      </c>
      <c r="F12" s="59" t="str">
        <f>IF(VLOOKUP($D12,'Team - Wins CALC'!$B$22:$U$37,(3+F$3))=1,"W","")</f>
        <v>W</v>
      </c>
      <c r="G12" s="59">
        <f>IF(VLOOKUP($D12,'Team - Wins CALC'!$B$22:$U$37,(3+G$3))=1,"W","")</f>
      </c>
      <c r="H12" s="59">
        <f>IF(VLOOKUP($D12,'Team - Wins CALC'!$B$22:$U$37,(3+H$3))=1,"W","")</f>
      </c>
      <c r="I12" s="59">
        <f>IF(VLOOKUP($D12,'Team - Wins CALC'!$B$22:$U$37,(3+I$3))=1,"W","")</f>
      </c>
      <c r="J12" s="59">
        <f>IF(VLOOKUP($D12,'Team - Wins CALC'!$B$22:$U$37,(3+J$3))=1,"W","")</f>
      </c>
      <c r="K12" s="59">
        <f>IF(VLOOKUP($D12,'Team - Wins CALC'!$B$22:$U$37,(3+K$3))=1,"W","")</f>
      </c>
      <c r="L12" s="59">
        <f>IF(VLOOKUP($D12,'Team - Wins CALC'!$B$22:$U$37,(3+L$3))=1,"W","")</f>
      </c>
      <c r="M12" s="59">
        <f>IF(VLOOKUP($D12,'Team - Wins CALC'!$B$22:$U$37,(3+M$3))=1,"W","")</f>
      </c>
      <c r="N12" s="59">
        <f>IF(VLOOKUP($D12,'Team - Wins CALC'!$B$22:$U$37,(3+N$3))=1,"W","")</f>
      </c>
      <c r="O12" s="59">
        <f>IF(VLOOKUP($D12,'Team - Wins CALC'!$B$22:$U$37,(3+O$3))=1,"W","")</f>
      </c>
      <c r="P12" s="59">
        <f>IF(VLOOKUP($D12,'Team - Wins CALC'!$B$22:$U$37,(3+P$3))=1,"W","")</f>
      </c>
      <c r="Q12" s="59">
        <f>IF(VLOOKUP($D12,'Team - Wins CALC'!$B$22:$U$37,(3+Q$3))=1,"W","")</f>
      </c>
      <c r="R12" s="59">
        <f>IF(VLOOKUP($D12,'Team - Wins CALC'!$B$22:$U$37,(3+R$3))=1,"W","")</f>
      </c>
      <c r="S12" s="59">
        <f>IF(VLOOKUP($D12,'Team - Wins CALC'!$B$22:$U$37,(3+S$3))=1,"W","")</f>
      </c>
      <c r="T12" s="59">
        <f>IF(VLOOKUP($D12,'Team - Wins CALC'!$B$22:$U$37,(3+T$3))=1,"W","")</f>
      </c>
      <c r="U12" s="59">
        <f>IF(VLOOKUP($D12,'Team - Wins CALC'!$B$22:$U$37,(3+U$3))=1,"W","")</f>
      </c>
      <c r="V12" s="59">
        <f>IF(VLOOKUP($D12,'Team - Wins CALC'!$B$22:$U$37,(3+V$3))=1,"W","")</f>
      </c>
    </row>
    <row r="13" spans="2:22" ht="12.75">
      <c r="B13" s="52" t="s">
        <v>36</v>
      </c>
      <c r="C13" s="52"/>
      <c r="D13" s="57" t="s">
        <v>73</v>
      </c>
      <c r="E13" s="58">
        <f>VLOOKUP(D13,'Team - Wins CALC'!$B$22:$U$37,3)</f>
        <v>1</v>
      </c>
      <c r="F13" s="59">
        <f>IF(VLOOKUP($D13,'Team - Wins CALC'!$B$22:$U$37,(3+F$3))=1,"W","")</f>
      </c>
      <c r="G13" s="59" t="str">
        <f>IF(VLOOKUP($D13,'Team - Wins CALC'!$B$22:$U$37,(3+G$3))=1,"W","")</f>
        <v>W</v>
      </c>
      <c r="H13" s="59">
        <f>IF(VLOOKUP($D13,'Team - Wins CALC'!$B$22:$U$37,(3+H$3))=1,"W","")</f>
      </c>
      <c r="I13" s="59">
        <f>IF(VLOOKUP($D13,'Team - Wins CALC'!$B$22:$U$37,(3+I$3))=1,"W","")</f>
      </c>
      <c r="J13" s="59">
        <f>IF(VLOOKUP($D13,'Team - Wins CALC'!$B$22:$U$37,(3+J$3))=1,"W","")</f>
      </c>
      <c r="K13" s="59">
        <f>IF(VLOOKUP($D13,'Team - Wins CALC'!$B$22:$U$37,(3+K$3))=1,"W","")</f>
      </c>
      <c r="L13" s="59">
        <f>IF(VLOOKUP($D13,'Team - Wins CALC'!$B$22:$U$37,(3+L$3))=1,"W","")</f>
      </c>
      <c r="M13" s="59">
        <f>IF(VLOOKUP($D13,'Team - Wins CALC'!$B$22:$U$37,(3+M$3))=1,"W","")</f>
      </c>
      <c r="N13" s="59">
        <f>IF(VLOOKUP($D13,'Team - Wins CALC'!$B$22:$U$37,(3+N$3))=1,"W","")</f>
      </c>
      <c r="O13" s="59">
        <f>IF(VLOOKUP($D13,'Team - Wins CALC'!$B$22:$U$37,(3+O$3))=1,"W","")</f>
      </c>
      <c r="P13" s="59">
        <f>IF(VLOOKUP($D13,'Team - Wins CALC'!$B$22:$U$37,(3+P$3))=1,"W","")</f>
      </c>
      <c r="Q13" s="59">
        <f>IF(VLOOKUP($D13,'Team - Wins CALC'!$B$22:$U$37,(3+Q$3))=1,"W","")</f>
      </c>
      <c r="R13" s="59">
        <f>IF(VLOOKUP($D13,'Team - Wins CALC'!$B$22:$U$37,(3+R$3))=1,"W","")</f>
      </c>
      <c r="S13" s="59">
        <f>IF(VLOOKUP($D13,'Team - Wins CALC'!$B$22:$U$37,(3+S$3))=1,"W","")</f>
      </c>
      <c r="T13" s="59">
        <f>IF(VLOOKUP($D13,'Team - Wins CALC'!$B$22:$U$37,(3+T$3))=1,"W","")</f>
      </c>
      <c r="U13" s="59">
        <f>IF(VLOOKUP($D13,'Team - Wins CALC'!$B$22:$U$37,(3+U$3))=1,"W","")</f>
      </c>
      <c r="V13" s="59">
        <f>IF(VLOOKUP($D13,'Team - Wins CALC'!$B$22:$U$37,(3+V$3))=1,"W","")</f>
      </c>
    </row>
    <row r="14" spans="2:22" ht="12.75">
      <c r="B14" s="52" t="s">
        <v>30</v>
      </c>
      <c r="C14" s="52"/>
      <c r="D14" s="57" t="s">
        <v>71</v>
      </c>
      <c r="E14" s="58">
        <f>VLOOKUP(D14,'Team - Wins CALC'!$B$22:$U$37,3)</f>
        <v>1</v>
      </c>
      <c r="F14" s="59">
        <f>IF(VLOOKUP($D14,'Team - Wins CALC'!$B$22:$U$37,(3+F$3))=1,"W","")</f>
      </c>
      <c r="G14" s="59" t="str">
        <f>IF(VLOOKUP($D14,'Team - Wins CALC'!$B$22:$U$37,(3+G$3))=1,"W","")</f>
        <v>W</v>
      </c>
      <c r="H14" s="59">
        <f>IF(VLOOKUP($D14,'Team - Wins CALC'!$B$22:$U$37,(3+H$3))=1,"W","")</f>
      </c>
      <c r="I14" s="59">
        <f>IF(VLOOKUP($D14,'Team - Wins CALC'!$B$22:$U$37,(3+I$3))=1,"W","")</f>
      </c>
      <c r="J14" s="59">
        <f>IF(VLOOKUP($D14,'Team - Wins CALC'!$B$22:$U$37,(3+J$3))=1,"W","")</f>
      </c>
      <c r="K14" s="59">
        <f>IF(VLOOKUP($D14,'Team - Wins CALC'!$B$22:$U$37,(3+K$3))=1,"W","")</f>
      </c>
      <c r="L14" s="59">
        <f>IF(VLOOKUP($D14,'Team - Wins CALC'!$B$22:$U$37,(3+L$3))=1,"W","")</f>
      </c>
      <c r="M14" s="59">
        <f>IF(VLOOKUP($D14,'Team - Wins CALC'!$B$22:$U$37,(3+M$3))=1,"W","")</f>
      </c>
      <c r="N14" s="59">
        <f>IF(VLOOKUP($D14,'Team - Wins CALC'!$B$22:$U$37,(3+N$3))=1,"W","")</f>
      </c>
      <c r="O14" s="59">
        <f>IF(VLOOKUP($D14,'Team - Wins CALC'!$B$22:$U$37,(3+O$3))=1,"W","")</f>
      </c>
      <c r="P14" s="59">
        <f>IF(VLOOKUP($D14,'Team - Wins CALC'!$B$22:$U$37,(3+P$3))=1,"W","")</f>
      </c>
      <c r="Q14" s="59">
        <f>IF(VLOOKUP($D14,'Team - Wins CALC'!$B$22:$U$37,(3+Q$3))=1,"W","")</f>
      </c>
      <c r="R14" s="59">
        <f>IF(VLOOKUP($D14,'Team - Wins CALC'!$B$22:$U$37,(3+R$3))=1,"W","")</f>
      </c>
      <c r="S14" s="59">
        <f>IF(VLOOKUP($D14,'Team - Wins CALC'!$B$22:$U$37,(3+S$3))=1,"W","")</f>
      </c>
      <c r="T14" s="59">
        <f>IF(VLOOKUP($D14,'Team - Wins CALC'!$B$22:$U$37,(3+T$3))=1,"W","")</f>
      </c>
      <c r="U14" s="59">
        <f>IF(VLOOKUP($D14,'Team - Wins CALC'!$B$22:$U$37,(3+U$3))=1,"W","")</f>
      </c>
      <c r="V14" s="59">
        <f>IF(VLOOKUP($D14,'Team - Wins CALC'!$B$22:$U$37,(3+V$3))=1,"W","")</f>
      </c>
    </row>
    <row r="15" spans="2:22" ht="12.75">
      <c r="B15" s="52" t="s">
        <v>34</v>
      </c>
      <c r="C15" s="52"/>
      <c r="D15" s="57" t="s">
        <v>72</v>
      </c>
      <c r="E15" s="58">
        <f>VLOOKUP(D15,'Team - Wins CALC'!$B$22:$U$37,3)</f>
        <v>1</v>
      </c>
      <c r="F15" s="59">
        <f>IF(VLOOKUP($D15,'Team - Wins CALC'!$B$22:$U$37,(3+F$3))=1,"W","")</f>
      </c>
      <c r="G15" s="59" t="str">
        <f>IF(VLOOKUP($D15,'Team - Wins CALC'!$B$22:$U$37,(3+G$3))=1,"W","")</f>
        <v>W</v>
      </c>
      <c r="H15" s="59">
        <f>IF(VLOOKUP($D15,'Team - Wins CALC'!$B$22:$U$37,(3+H$3))=1,"W","")</f>
      </c>
      <c r="I15" s="59">
        <f>IF(VLOOKUP($D15,'Team - Wins CALC'!$B$22:$U$37,(3+I$3))=1,"W","")</f>
      </c>
      <c r="J15" s="59">
        <f>IF(VLOOKUP($D15,'Team - Wins CALC'!$B$22:$U$37,(3+J$3))=1,"W","")</f>
      </c>
      <c r="K15" s="59">
        <f>IF(VLOOKUP($D15,'Team - Wins CALC'!$B$22:$U$37,(3+K$3))=1,"W","")</f>
      </c>
      <c r="L15" s="59">
        <f>IF(VLOOKUP($D15,'Team - Wins CALC'!$B$22:$U$37,(3+L$3))=1,"W","")</f>
      </c>
      <c r="M15" s="59">
        <f>IF(VLOOKUP($D15,'Team - Wins CALC'!$B$22:$U$37,(3+M$3))=1,"W","")</f>
      </c>
      <c r="N15" s="59">
        <f>IF(VLOOKUP($D15,'Team - Wins CALC'!$B$22:$U$37,(3+N$3))=1,"W","")</f>
      </c>
      <c r="O15" s="59">
        <f>IF(VLOOKUP($D15,'Team - Wins CALC'!$B$22:$U$37,(3+O$3))=1,"W","")</f>
      </c>
      <c r="P15" s="59">
        <f>IF(VLOOKUP($D15,'Team - Wins CALC'!$B$22:$U$37,(3+P$3))=1,"W","")</f>
      </c>
      <c r="Q15" s="59">
        <f>IF(VLOOKUP($D15,'Team - Wins CALC'!$B$22:$U$37,(3+Q$3))=1,"W","")</f>
      </c>
      <c r="R15" s="59">
        <f>IF(VLOOKUP($D15,'Team - Wins CALC'!$B$22:$U$37,(3+R$3))=1,"W","")</f>
      </c>
      <c r="S15" s="59">
        <f>IF(VLOOKUP($D15,'Team - Wins CALC'!$B$22:$U$37,(3+S$3))=1,"W","")</f>
      </c>
      <c r="T15" s="59">
        <f>IF(VLOOKUP($D15,'Team - Wins CALC'!$B$22:$U$37,(3+T$3))=1,"W","")</f>
      </c>
      <c r="U15" s="59">
        <f>IF(VLOOKUP($D15,'Team - Wins CALC'!$B$22:$U$37,(3+U$3))=1,"W","")</f>
      </c>
      <c r="V15" s="59">
        <f>IF(VLOOKUP($D15,'Team - Wins CALC'!$B$22:$U$37,(3+V$3))=1,"W","")</f>
      </c>
    </row>
    <row r="16" spans="2:22" ht="12.75">
      <c r="B16" s="52" t="s">
        <v>24</v>
      </c>
      <c r="C16" s="52"/>
      <c r="D16" s="57" t="s">
        <v>70</v>
      </c>
      <c r="E16" s="58">
        <f>VLOOKUP(D16,'Team - Wins CALC'!$B$22:$U$37,3)</f>
        <v>0</v>
      </c>
      <c r="F16" s="59">
        <f>IF(VLOOKUP($D16,'Team - Wins CALC'!$B$22:$U$37,(3+F$3))=1,"W","")</f>
      </c>
      <c r="G16" s="59">
        <f>IF(VLOOKUP($D16,'Team - Wins CALC'!$B$22:$U$37,(3+G$3))=1,"W","")</f>
      </c>
      <c r="H16" s="59">
        <f>IF(VLOOKUP($D16,'Team - Wins CALC'!$B$22:$U$37,(3+H$3))=1,"W","")</f>
      </c>
      <c r="I16" s="59">
        <f>IF(VLOOKUP($D16,'Team - Wins CALC'!$B$22:$U$37,(3+I$3))=1,"W","")</f>
      </c>
      <c r="J16" s="59">
        <f>IF(VLOOKUP($D16,'Team - Wins CALC'!$B$22:$U$37,(3+J$3))=1,"W","")</f>
      </c>
      <c r="K16" s="59">
        <f>IF(VLOOKUP($D16,'Team - Wins CALC'!$B$22:$U$37,(3+K$3))=1,"W","")</f>
      </c>
      <c r="L16" s="59">
        <f>IF(VLOOKUP($D16,'Team - Wins CALC'!$B$22:$U$37,(3+L$3))=1,"W","")</f>
      </c>
      <c r="M16" s="59">
        <f>IF(VLOOKUP($D16,'Team - Wins CALC'!$B$22:$U$37,(3+M$3))=1,"W","")</f>
      </c>
      <c r="N16" s="59">
        <f>IF(VLOOKUP($D16,'Team - Wins CALC'!$B$22:$U$37,(3+N$3))=1,"W","")</f>
      </c>
      <c r="O16" s="59">
        <f>IF(VLOOKUP($D16,'Team - Wins CALC'!$B$22:$U$37,(3+O$3))=1,"W","")</f>
      </c>
      <c r="P16" s="59">
        <f>IF(VLOOKUP($D16,'Team - Wins CALC'!$B$22:$U$37,(3+P$3))=1,"W","")</f>
      </c>
      <c r="Q16" s="59">
        <f>IF(VLOOKUP($D16,'Team - Wins CALC'!$B$22:$U$37,(3+Q$3))=1,"W","")</f>
      </c>
      <c r="R16" s="59">
        <f>IF(VLOOKUP($D16,'Team - Wins CALC'!$B$22:$U$37,(3+R$3))=1,"W","")</f>
      </c>
      <c r="S16" s="59">
        <f>IF(VLOOKUP($D16,'Team - Wins CALC'!$B$22:$U$37,(3+S$3))=1,"W","")</f>
      </c>
      <c r="T16" s="59">
        <f>IF(VLOOKUP($D16,'Team - Wins CALC'!$B$22:$U$37,(3+T$3))=1,"W","")</f>
      </c>
      <c r="U16" s="59">
        <f>IF(VLOOKUP($D16,'Team - Wins CALC'!$B$22:$U$37,(3+U$3))=1,"W","")</f>
      </c>
      <c r="V16" s="59">
        <f>IF(VLOOKUP($D16,'Team - Wins CALC'!$B$22:$U$37,(3+V$3))=1,"W","")</f>
      </c>
    </row>
    <row r="17" spans="2:22" ht="12.75">
      <c r="B17" s="52" t="s">
        <v>26</v>
      </c>
      <c r="C17" s="52"/>
      <c r="D17" s="57" t="s">
        <v>44</v>
      </c>
      <c r="E17" s="58">
        <f>VLOOKUP(D17,'Team - Wins CALC'!$B$22:$U$37,3)</f>
        <v>0</v>
      </c>
      <c r="F17" s="59">
        <f>IF(VLOOKUP($D17,'Team - Wins CALC'!$B$22:$U$37,(3+F$3))=1,"W","")</f>
      </c>
      <c r="G17" s="59">
        <f>IF(VLOOKUP($D17,'Team - Wins CALC'!$B$22:$U$37,(3+G$3))=1,"W","")</f>
      </c>
      <c r="H17" s="59">
        <f>IF(VLOOKUP($D17,'Team - Wins CALC'!$B$22:$U$37,(3+H$3))=1,"W","")</f>
      </c>
      <c r="I17" s="59">
        <f>IF(VLOOKUP($D17,'Team - Wins CALC'!$B$22:$U$37,(3+I$3))=1,"W","")</f>
      </c>
      <c r="J17" s="59">
        <f>IF(VLOOKUP($D17,'Team - Wins CALC'!$B$22:$U$37,(3+J$3))=1,"W","")</f>
      </c>
      <c r="K17" s="59">
        <f>IF(VLOOKUP($D17,'Team - Wins CALC'!$B$22:$U$37,(3+K$3))=1,"W","")</f>
      </c>
      <c r="L17" s="59">
        <f>IF(VLOOKUP($D17,'Team - Wins CALC'!$B$22:$U$37,(3+L$3))=1,"W","")</f>
      </c>
      <c r="M17" s="59">
        <f>IF(VLOOKUP($D17,'Team - Wins CALC'!$B$22:$U$37,(3+M$3))=1,"W","")</f>
      </c>
      <c r="N17" s="59">
        <f>IF(VLOOKUP($D17,'Team - Wins CALC'!$B$22:$U$37,(3+N$3))=1,"W","")</f>
      </c>
      <c r="O17" s="59">
        <f>IF(VLOOKUP($D17,'Team - Wins CALC'!$B$22:$U$37,(3+O$3))=1,"W","")</f>
      </c>
      <c r="P17" s="59">
        <f>IF(VLOOKUP($D17,'Team - Wins CALC'!$B$22:$U$37,(3+P$3))=1,"W","")</f>
      </c>
      <c r="Q17" s="59">
        <f>IF(VLOOKUP($D17,'Team - Wins CALC'!$B$22:$U$37,(3+Q$3))=1,"W","")</f>
      </c>
      <c r="R17" s="59">
        <f>IF(VLOOKUP($D17,'Team - Wins CALC'!$B$22:$U$37,(3+R$3))=1,"W","")</f>
      </c>
      <c r="S17" s="59">
        <f>IF(VLOOKUP($D17,'Team - Wins CALC'!$B$22:$U$37,(3+S$3))=1,"W","")</f>
      </c>
      <c r="T17" s="59">
        <f>IF(VLOOKUP($D17,'Team - Wins CALC'!$B$22:$U$37,(3+T$3))=1,"W","")</f>
      </c>
      <c r="U17" s="59">
        <f>IF(VLOOKUP($D17,'Team - Wins CALC'!$B$22:$U$37,(3+U$3))=1,"W","")</f>
      </c>
      <c r="V17" s="59">
        <f>IF(VLOOKUP($D17,'Team - Wins CALC'!$B$22:$U$37,(3+V$3))=1,"W","")</f>
      </c>
    </row>
    <row r="18" spans="2:22" ht="12.75">
      <c r="B18" s="52" t="s">
        <v>37</v>
      </c>
      <c r="C18" s="52"/>
      <c r="D18" s="57" t="s">
        <v>52</v>
      </c>
      <c r="E18" s="58">
        <f>VLOOKUP(D18,'Team - Wins CALC'!$B$22:$U$37,3)</f>
        <v>0</v>
      </c>
      <c r="F18" s="59">
        <f>IF(VLOOKUP($D18,'Team - Wins CALC'!$B$22:$U$37,(3+F$3))=1,"W","")</f>
      </c>
      <c r="G18" s="59">
        <f>IF(VLOOKUP($D18,'Team - Wins CALC'!$B$22:$U$37,(3+G$3))=1,"W","")</f>
      </c>
      <c r="H18" s="59">
        <f>IF(VLOOKUP($D18,'Team - Wins CALC'!$B$22:$U$37,(3+H$3))=1,"W","")</f>
      </c>
      <c r="I18" s="59">
        <f>IF(VLOOKUP($D18,'Team - Wins CALC'!$B$22:$U$37,(3+I$3))=1,"W","")</f>
      </c>
      <c r="J18" s="59">
        <f>IF(VLOOKUP($D18,'Team - Wins CALC'!$B$22:$U$37,(3+J$3))=1,"W","")</f>
      </c>
      <c r="K18" s="59">
        <f>IF(VLOOKUP($D18,'Team - Wins CALC'!$B$22:$U$37,(3+K$3))=1,"W","")</f>
      </c>
      <c r="L18" s="59">
        <f>IF(VLOOKUP($D18,'Team - Wins CALC'!$B$22:$U$37,(3+L$3))=1,"W","")</f>
      </c>
      <c r="M18" s="59">
        <f>IF(VLOOKUP($D18,'Team - Wins CALC'!$B$22:$U$37,(3+M$3))=1,"W","")</f>
      </c>
      <c r="N18" s="59">
        <f>IF(VLOOKUP($D18,'Team - Wins CALC'!$B$22:$U$37,(3+N$3))=1,"W","")</f>
      </c>
      <c r="O18" s="59">
        <f>IF(VLOOKUP($D18,'Team - Wins CALC'!$B$22:$U$37,(3+O$3))=1,"W","")</f>
      </c>
      <c r="P18" s="59">
        <f>IF(VLOOKUP($D18,'Team - Wins CALC'!$B$22:$U$37,(3+P$3))=1,"W","")</f>
      </c>
      <c r="Q18" s="59">
        <f>IF(VLOOKUP($D18,'Team - Wins CALC'!$B$22:$U$37,(3+Q$3))=1,"W","")</f>
      </c>
      <c r="R18" s="59">
        <f>IF(VLOOKUP($D18,'Team - Wins CALC'!$B$22:$U$37,(3+R$3))=1,"W","")</f>
      </c>
      <c r="S18" s="59">
        <f>IF(VLOOKUP($D18,'Team - Wins CALC'!$B$22:$U$37,(3+S$3))=1,"W","")</f>
      </c>
      <c r="T18" s="59">
        <f>IF(VLOOKUP($D18,'Team - Wins CALC'!$B$22:$U$37,(3+T$3))=1,"W","")</f>
      </c>
      <c r="U18" s="59">
        <f>IF(VLOOKUP($D18,'Team - Wins CALC'!$B$22:$U$37,(3+U$3))=1,"W","")</f>
      </c>
      <c r="V18" s="59">
        <f>IF(VLOOKUP($D18,'Team - Wins CALC'!$B$22:$U$37,(3+V$3))=1,"W","")</f>
      </c>
    </row>
    <row r="19" spans="1:22" ht="13.5" thickBot="1">
      <c r="A19" s="12"/>
      <c r="B19" s="53" t="s">
        <v>38</v>
      </c>
      <c r="C19" s="53"/>
      <c r="D19" s="60" t="s">
        <v>74</v>
      </c>
      <c r="E19" s="61">
        <f>VLOOKUP(D19,'Team - Wins CALC'!$B$22:$U$37,3)</f>
        <v>0</v>
      </c>
      <c r="F19" s="62">
        <f>IF(VLOOKUP($D19,'Team - Wins CALC'!$B$22:$U$37,(3+F$3))=1,"W","")</f>
      </c>
      <c r="G19" s="62">
        <f>IF(VLOOKUP($D19,'Team - Wins CALC'!$B$22:$U$37,(3+G$3))=1,"W","")</f>
      </c>
      <c r="H19" s="62">
        <f>IF(VLOOKUP($D19,'Team - Wins CALC'!$B$22:$U$37,(3+H$3))=1,"W","")</f>
      </c>
      <c r="I19" s="62">
        <f>IF(VLOOKUP($D19,'Team - Wins CALC'!$B$22:$U$37,(3+I$3))=1,"W","")</f>
      </c>
      <c r="J19" s="62">
        <f>IF(VLOOKUP($D19,'Team - Wins CALC'!$B$22:$U$37,(3+J$3))=1,"W","")</f>
      </c>
      <c r="K19" s="62">
        <f>IF(VLOOKUP($D19,'Team - Wins CALC'!$B$22:$U$37,(3+K$3))=1,"W","")</f>
      </c>
      <c r="L19" s="62">
        <f>IF(VLOOKUP($D19,'Team - Wins CALC'!$B$22:$U$37,(3+L$3))=1,"W","")</f>
      </c>
      <c r="M19" s="62">
        <f>IF(VLOOKUP($D19,'Team - Wins CALC'!$B$22:$U$37,(3+M$3))=1,"W","")</f>
      </c>
      <c r="N19" s="62">
        <f>IF(VLOOKUP($D19,'Team - Wins CALC'!$B$22:$U$37,(3+N$3))=1,"W","")</f>
      </c>
      <c r="O19" s="62">
        <f>IF(VLOOKUP($D19,'Team - Wins CALC'!$B$22:$U$37,(3+O$3))=1,"W","")</f>
      </c>
      <c r="P19" s="62">
        <f>IF(VLOOKUP($D19,'Team - Wins CALC'!$B$22:$U$37,(3+P$3))=1,"W","")</f>
      </c>
      <c r="Q19" s="62">
        <f>IF(VLOOKUP($D19,'Team - Wins CALC'!$B$22:$U$37,(3+Q$3))=1,"W","")</f>
      </c>
      <c r="R19" s="62">
        <f>IF(VLOOKUP($D19,'Team - Wins CALC'!$B$22:$U$37,(3+R$3))=1,"W","")</f>
      </c>
      <c r="S19" s="62">
        <f>IF(VLOOKUP($D19,'Team - Wins CALC'!$B$22:$U$37,(3+S$3))=1,"W","")</f>
      </c>
      <c r="T19" s="62">
        <f>IF(VLOOKUP($D19,'Team - Wins CALC'!$B$22:$U$37,(3+T$3))=1,"W","")</f>
      </c>
      <c r="U19" s="62">
        <f>IF(VLOOKUP($D19,'Team - Wins CALC'!$B$22:$U$37,(3+U$3))=1,"W","")</f>
      </c>
      <c r="V19" s="62">
        <f>IF(VLOOKUP($D19,'Team - Wins CALC'!$B$22:$U$37,(3+V$3))=1,"W","")</f>
      </c>
    </row>
    <row r="20" spans="1:22" ht="12.75">
      <c r="A20" s="37" t="s">
        <v>6</v>
      </c>
      <c r="B20" s="51" t="s">
        <v>15</v>
      </c>
      <c r="C20" s="51"/>
      <c r="D20" s="54" t="s">
        <v>56</v>
      </c>
      <c r="E20" s="55">
        <f>VLOOKUP(D20,'Team - Wins CALC'!$B$38:$U$53,3)</f>
        <v>2</v>
      </c>
      <c r="F20" s="56" t="str">
        <f>IF(VLOOKUP($D20,'Team - Wins CALC'!$B$38:$U$53,(3+F$3))=1,"W","")</f>
        <v>W</v>
      </c>
      <c r="G20" s="56" t="str">
        <f>IF(VLOOKUP($D20,'Team - Wins CALC'!$B$38:$U$53,(3+G$3))=1,"W","")</f>
        <v>W</v>
      </c>
      <c r="H20" s="56">
        <f>IF(VLOOKUP($D20,'Team - Wins CALC'!$B$38:$U$53,(3+H$3))=1,"W","")</f>
      </c>
      <c r="I20" s="56">
        <f>IF(VLOOKUP($D20,'Team - Wins CALC'!$B$38:$U$53,(3+I$3))=1,"W","")</f>
      </c>
      <c r="J20" s="56">
        <f>IF(VLOOKUP($D20,'Team - Wins CALC'!$B$38:$U$53,(3+J$3))=1,"W","")</f>
      </c>
      <c r="K20" s="56">
        <f>IF(VLOOKUP($D20,'Team - Wins CALC'!$B$38:$U$53,(3+K$3))=1,"W","")</f>
      </c>
      <c r="L20" s="56">
        <f>IF(VLOOKUP($D20,'Team - Wins CALC'!$B$38:$U$53,(3+L$3))=1,"W","")</f>
      </c>
      <c r="M20" s="56">
        <f>IF(VLOOKUP($D20,'Team - Wins CALC'!$B$38:$U$53,(3+M$3))=1,"W","")</f>
      </c>
      <c r="N20" s="56">
        <f>IF(VLOOKUP($D20,'Team - Wins CALC'!$B$38:$U$53,(3+N$3))=1,"W","")</f>
      </c>
      <c r="O20" s="56">
        <f>IF(VLOOKUP($D20,'Team - Wins CALC'!$B$38:$U$53,(3+O$3))=1,"W","")</f>
      </c>
      <c r="P20" s="56">
        <f>IF(VLOOKUP($D20,'Team - Wins CALC'!$B$38:$U$53,(3+P$3))=1,"W","")</f>
      </c>
      <c r="Q20" s="56">
        <f>IF(VLOOKUP($D20,'Team - Wins CALC'!$B$38:$U$53,(3+Q$3))=1,"W","")</f>
      </c>
      <c r="R20" s="56">
        <f>IF(VLOOKUP($D20,'Team - Wins CALC'!$B$38:$U$53,(3+R$3))=1,"W","")</f>
      </c>
      <c r="S20" s="56">
        <f>IF(VLOOKUP($D20,'Team - Wins CALC'!$B$38:$U$53,(3+S$3))=1,"W","")</f>
      </c>
      <c r="T20" s="56">
        <f>IF(VLOOKUP($D20,'Team - Wins CALC'!$B$38:$U$53,(3+T$3))=1,"W","")</f>
      </c>
      <c r="U20" s="56">
        <f>IF(VLOOKUP($D20,'Team - Wins CALC'!$B$38:$U$53,(3+U$3))=1,"W","")</f>
      </c>
      <c r="V20" s="56">
        <f>IF(VLOOKUP($D20,'Team - Wins CALC'!$B$38:$U$53,(3+V$3))=1,"W","")</f>
      </c>
    </row>
    <row r="21" spans="2:22" ht="12.75">
      <c r="B21" s="52" t="s">
        <v>19</v>
      </c>
      <c r="C21" s="52"/>
      <c r="D21" s="57" t="s">
        <v>63</v>
      </c>
      <c r="E21" s="58">
        <f>VLOOKUP(D21,'Team - Wins CALC'!$B$38:$U$53,3)</f>
        <v>2</v>
      </c>
      <c r="F21" s="59" t="str">
        <f>IF(VLOOKUP($D21,'Team - Wins CALC'!$B$38:$U$53,(3+F$3))=1,"W","")</f>
        <v>W</v>
      </c>
      <c r="G21" s="59" t="str">
        <f>IF(VLOOKUP($D21,'Team - Wins CALC'!$B$38:$U$53,(3+G$3))=1,"W","")</f>
        <v>W</v>
      </c>
      <c r="H21" s="59">
        <f>IF(VLOOKUP($D21,'Team - Wins CALC'!$B$38:$U$53,(3+H$3))=1,"W","")</f>
      </c>
      <c r="I21" s="59">
        <f>IF(VLOOKUP($D21,'Team - Wins CALC'!$B$38:$U$53,(3+I$3))=1,"W","")</f>
      </c>
      <c r="J21" s="59">
        <f>IF(VLOOKUP($D21,'Team - Wins CALC'!$B$38:$U$53,(3+J$3))=1,"W","")</f>
      </c>
      <c r="K21" s="59">
        <f>IF(VLOOKUP($D21,'Team - Wins CALC'!$B$38:$U$53,(3+K$3))=1,"W","")</f>
      </c>
      <c r="L21" s="59">
        <f>IF(VLOOKUP($D21,'Team - Wins CALC'!$B$38:$U$53,(3+L$3))=1,"W","")</f>
      </c>
      <c r="M21" s="59">
        <f>IF(VLOOKUP($D21,'Team - Wins CALC'!$B$38:$U$53,(3+M$3))=1,"W","")</f>
      </c>
      <c r="N21" s="59">
        <f>IF(VLOOKUP($D21,'Team - Wins CALC'!$B$38:$U$53,(3+N$3))=1,"W","")</f>
      </c>
      <c r="O21" s="59">
        <f>IF(VLOOKUP($D21,'Team - Wins CALC'!$B$38:$U$53,(3+O$3))=1,"W","")</f>
      </c>
      <c r="P21" s="59">
        <f>IF(VLOOKUP($D21,'Team - Wins CALC'!$B$38:$U$53,(3+P$3))=1,"W","")</f>
      </c>
      <c r="Q21" s="59">
        <f>IF(VLOOKUP($D21,'Team - Wins CALC'!$B$38:$U$53,(3+Q$3))=1,"W","")</f>
      </c>
      <c r="R21" s="59">
        <f>IF(VLOOKUP($D21,'Team - Wins CALC'!$B$38:$U$53,(3+R$3))=1,"W","")</f>
      </c>
      <c r="S21" s="59">
        <f>IF(VLOOKUP($D21,'Team - Wins CALC'!$B$38:$U$53,(3+S$3))=1,"W","")</f>
      </c>
      <c r="T21" s="59">
        <f>IF(VLOOKUP($D21,'Team - Wins CALC'!$B$38:$U$53,(3+T$3))=1,"W","")</f>
      </c>
      <c r="U21" s="59">
        <f>IF(VLOOKUP($D21,'Team - Wins CALC'!$B$38:$U$53,(3+U$3))=1,"W","")</f>
      </c>
      <c r="V21" s="59">
        <f>IF(VLOOKUP($D21,'Team - Wins CALC'!$B$38:$U$53,(3+V$3))=1,"W","")</f>
      </c>
    </row>
    <row r="22" spans="2:22" ht="12.75">
      <c r="B22" s="52" t="s">
        <v>17</v>
      </c>
      <c r="C22" s="52"/>
      <c r="D22" s="57" t="s">
        <v>47</v>
      </c>
      <c r="E22" s="58">
        <f>VLOOKUP(D22,'Team - Wins CALC'!$B$38:$U$53,3)</f>
        <v>2</v>
      </c>
      <c r="F22" s="59" t="str">
        <f>IF(VLOOKUP($D22,'Team - Wins CALC'!$B$38:$U$53,(3+F$3))=1,"W","")</f>
        <v>W</v>
      </c>
      <c r="G22" s="59" t="str">
        <f>IF(VLOOKUP($D22,'Team - Wins CALC'!$B$38:$U$53,(3+G$3))=1,"W","")</f>
        <v>W</v>
      </c>
      <c r="H22" s="59">
        <f>IF(VLOOKUP($D22,'Team - Wins CALC'!$B$38:$U$53,(3+H$3))=1,"W","")</f>
      </c>
      <c r="I22" s="59">
        <f>IF(VLOOKUP($D22,'Team - Wins CALC'!$B$38:$U$53,(3+I$3))=1,"W","")</f>
      </c>
      <c r="J22" s="59">
        <f>IF(VLOOKUP($D22,'Team - Wins CALC'!$B$38:$U$53,(3+J$3))=1,"W","")</f>
      </c>
      <c r="K22" s="59">
        <f>IF(VLOOKUP($D22,'Team - Wins CALC'!$B$38:$U$53,(3+K$3))=1,"W","")</f>
      </c>
      <c r="L22" s="59">
        <f>IF(VLOOKUP($D22,'Team - Wins CALC'!$B$38:$U$53,(3+L$3))=1,"W","")</f>
      </c>
      <c r="M22" s="59">
        <f>IF(VLOOKUP($D22,'Team - Wins CALC'!$B$38:$U$53,(3+M$3))=1,"W","")</f>
      </c>
      <c r="N22" s="59">
        <f>IF(VLOOKUP($D22,'Team - Wins CALC'!$B$38:$U$53,(3+N$3))=1,"W","")</f>
      </c>
      <c r="O22" s="59">
        <f>IF(VLOOKUP($D22,'Team - Wins CALC'!$B$38:$U$53,(3+O$3))=1,"W","")</f>
      </c>
      <c r="P22" s="59">
        <f>IF(VLOOKUP($D22,'Team - Wins CALC'!$B$38:$U$53,(3+P$3))=1,"W","")</f>
      </c>
      <c r="Q22" s="59">
        <f>IF(VLOOKUP($D22,'Team - Wins CALC'!$B$38:$U$53,(3+Q$3))=1,"W","")</f>
      </c>
      <c r="R22" s="59">
        <f>IF(VLOOKUP($D22,'Team - Wins CALC'!$B$38:$U$53,(3+R$3))=1,"W","")</f>
      </c>
      <c r="S22" s="59">
        <f>IF(VLOOKUP($D22,'Team - Wins CALC'!$B$38:$U$53,(3+S$3))=1,"W","")</f>
      </c>
      <c r="T22" s="59">
        <f>IF(VLOOKUP($D22,'Team - Wins CALC'!$B$38:$U$53,(3+T$3))=1,"W","")</f>
      </c>
      <c r="U22" s="59">
        <f>IF(VLOOKUP($D22,'Team - Wins CALC'!$B$38:$U$53,(3+U$3))=1,"W","")</f>
      </c>
      <c r="V22" s="59">
        <f>IF(VLOOKUP($D22,'Team - Wins CALC'!$B$38:$U$53,(3+V$3))=1,"W","")</f>
      </c>
    </row>
    <row r="23" spans="2:22" ht="12.75">
      <c r="B23" s="52" t="s">
        <v>10</v>
      </c>
      <c r="C23" s="52"/>
      <c r="D23" s="57" t="s">
        <v>58</v>
      </c>
      <c r="E23" s="58">
        <f>VLOOKUP(D23,'Team - Wins CALC'!$B$38:$U$53,3)</f>
        <v>2</v>
      </c>
      <c r="F23" s="59" t="str">
        <f>IF(VLOOKUP($D23,'Team - Wins CALC'!$B$38:$U$53,(3+F$3))=1,"W","")</f>
        <v>W</v>
      </c>
      <c r="G23" s="59" t="str">
        <f>IF(VLOOKUP($D23,'Team - Wins CALC'!$B$38:$U$53,(3+G$3))=1,"W","")</f>
        <v>W</v>
      </c>
      <c r="H23" s="59">
        <f>IF(VLOOKUP($D23,'Team - Wins CALC'!$B$38:$U$53,(3+H$3))=1,"W","")</f>
      </c>
      <c r="I23" s="59">
        <f>IF(VLOOKUP($D23,'Team - Wins CALC'!$B$38:$U$53,(3+I$3))=1,"W","")</f>
      </c>
      <c r="J23" s="59">
        <f>IF(VLOOKUP($D23,'Team - Wins CALC'!$B$38:$U$53,(3+J$3))=1,"W","")</f>
      </c>
      <c r="K23" s="59">
        <f>IF(VLOOKUP($D23,'Team - Wins CALC'!$B$38:$U$53,(3+K$3))=1,"W","")</f>
      </c>
      <c r="L23" s="59">
        <f>IF(VLOOKUP($D23,'Team - Wins CALC'!$B$38:$U$53,(3+L$3))=1,"W","")</f>
      </c>
      <c r="M23" s="59">
        <f>IF(VLOOKUP($D23,'Team - Wins CALC'!$B$38:$U$53,(3+M$3))=1,"W","")</f>
      </c>
      <c r="N23" s="59">
        <f>IF(VLOOKUP($D23,'Team - Wins CALC'!$B$38:$U$53,(3+N$3))=1,"W","")</f>
      </c>
      <c r="O23" s="59">
        <f>IF(VLOOKUP($D23,'Team - Wins CALC'!$B$38:$U$53,(3+O$3))=1,"W","")</f>
      </c>
      <c r="P23" s="59">
        <f>IF(VLOOKUP($D23,'Team - Wins CALC'!$B$38:$U$53,(3+P$3))=1,"W","")</f>
      </c>
      <c r="Q23" s="59">
        <f>IF(VLOOKUP($D23,'Team - Wins CALC'!$B$38:$U$53,(3+Q$3))=1,"W","")</f>
      </c>
      <c r="R23" s="59">
        <f>IF(VLOOKUP($D23,'Team - Wins CALC'!$B$38:$U$53,(3+R$3))=1,"W","")</f>
      </c>
      <c r="S23" s="59">
        <f>IF(VLOOKUP($D23,'Team - Wins CALC'!$B$38:$U$53,(3+S$3))=1,"W","")</f>
      </c>
      <c r="T23" s="59">
        <f>IF(VLOOKUP($D23,'Team - Wins CALC'!$B$38:$U$53,(3+T$3))=1,"W","")</f>
      </c>
      <c r="U23" s="59">
        <f>IF(VLOOKUP($D23,'Team - Wins CALC'!$B$38:$U$53,(3+U$3))=1,"W","")</f>
      </c>
      <c r="V23" s="59">
        <f>IF(VLOOKUP($D23,'Team - Wins CALC'!$B$38:$U$53,(3+V$3))=1,"W","")</f>
      </c>
    </row>
    <row r="24" spans="2:22" ht="12.75">
      <c r="B24" s="52" t="s">
        <v>14</v>
      </c>
      <c r="C24" s="52"/>
      <c r="D24" s="57" t="s">
        <v>59</v>
      </c>
      <c r="E24" s="58">
        <f>VLOOKUP(D24,'Team - Wins CALC'!$B$38:$U$53,3)</f>
        <v>2</v>
      </c>
      <c r="F24" s="59" t="str">
        <f>IF(VLOOKUP($D24,'Team - Wins CALC'!$B$38:$U$53,(3+F$3))=1,"W","")</f>
        <v>W</v>
      </c>
      <c r="G24" s="59" t="str">
        <f>IF(VLOOKUP($D24,'Team - Wins CALC'!$B$38:$U$53,(3+G$3))=1,"W","")</f>
        <v>W</v>
      </c>
      <c r="H24" s="59">
        <f>IF(VLOOKUP($D24,'Team - Wins CALC'!$B$38:$U$53,(3+H$3))=1,"W","")</f>
      </c>
      <c r="I24" s="59">
        <f>IF(VLOOKUP($D24,'Team - Wins CALC'!$B$38:$U$53,(3+I$3))=1,"W","")</f>
      </c>
      <c r="J24" s="59">
        <f>IF(VLOOKUP($D24,'Team - Wins CALC'!$B$38:$U$53,(3+J$3))=1,"W","")</f>
      </c>
      <c r="K24" s="59">
        <f>IF(VLOOKUP($D24,'Team - Wins CALC'!$B$38:$U$53,(3+K$3))=1,"W","")</f>
      </c>
      <c r="L24" s="59">
        <f>IF(VLOOKUP($D24,'Team - Wins CALC'!$B$38:$U$53,(3+L$3))=1,"W","")</f>
      </c>
      <c r="M24" s="59">
        <f>IF(VLOOKUP($D24,'Team - Wins CALC'!$B$38:$U$53,(3+M$3))=1,"W","")</f>
      </c>
      <c r="N24" s="59">
        <f>IF(VLOOKUP($D24,'Team - Wins CALC'!$B$38:$U$53,(3+N$3))=1,"W","")</f>
      </c>
      <c r="O24" s="59">
        <f>IF(VLOOKUP($D24,'Team - Wins CALC'!$B$38:$U$53,(3+O$3))=1,"W","")</f>
      </c>
      <c r="P24" s="59">
        <f>IF(VLOOKUP($D24,'Team - Wins CALC'!$B$38:$U$53,(3+P$3))=1,"W","")</f>
      </c>
      <c r="Q24" s="59">
        <f>IF(VLOOKUP($D24,'Team - Wins CALC'!$B$38:$U$53,(3+Q$3))=1,"W","")</f>
      </c>
      <c r="R24" s="59">
        <f>IF(VLOOKUP($D24,'Team - Wins CALC'!$B$38:$U$53,(3+R$3))=1,"W","")</f>
      </c>
      <c r="S24" s="59">
        <f>IF(VLOOKUP($D24,'Team - Wins CALC'!$B$38:$U$53,(3+S$3))=1,"W","")</f>
      </c>
      <c r="T24" s="59">
        <f>IF(VLOOKUP($D24,'Team - Wins CALC'!$B$38:$U$53,(3+T$3))=1,"W","")</f>
      </c>
      <c r="U24" s="59">
        <f>IF(VLOOKUP($D24,'Team - Wins CALC'!$B$38:$U$53,(3+U$3))=1,"W","")</f>
      </c>
      <c r="V24" s="59">
        <f>IF(VLOOKUP($D24,'Team - Wins CALC'!$B$38:$U$53,(3+V$3))=1,"W","")</f>
      </c>
    </row>
    <row r="25" spans="2:22" ht="12.75">
      <c r="B25" s="52" t="s">
        <v>7</v>
      </c>
      <c r="C25" s="52"/>
      <c r="D25" s="52" t="s">
        <v>55</v>
      </c>
      <c r="E25" s="58">
        <f>VLOOKUP(D25,'Team - Wins CALC'!$B$38:$U$53,3)</f>
        <v>1</v>
      </c>
      <c r="F25" s="59" t="str">
        <f>IF(VLOOKUP($D25,'Team - Wins CALC'!$B$38:$U$53,(3+F$3))=1,"W","")</f>
        <v>W</v>
      </c>
      <c r="G25" s="59">
        <f>IF(VLOOKUP($D25,'Team - Wins CALC'!$B$38:$U$53,(3+G$3))=1,"W","")</f>
      </c>
      <c r="H25" s="59">
        <f>IF(VLOOKUP($D25,'Team - Wins CALC'!$B$38:$U$53,(3+H$3))=1,"W","")</f>
      </c>
      <c r="I25" s="59">
        <f>IF(VLOOKUP($D25,'Team - Wins CALC'!$B$38:$U$53,(3+I$3))=1,"W","")</f>
      </c>
      <c r="J25" s="59">
        <f>IF(VLOOKUP($D25,'Team - Wins CALC'!$B$38:$U$53,(3+J$3))=1,"W","")</f>
      </c>
      <c r="K25" s="59">
        <f>IF(VLOOKUP($D25,'Team - Wins CALC'!$B$38:$U$53,(3+K$3))=1,"W","")</f>
      </c>
      <c r="L25" s="59">
        <f>IF(VLOOKUP($D25,'Team - Wins CALC'!$B$38:$U$53,(3+L$3))=1,"W","")</f>
      </c>
      <c r="M25" s="59">
        <f>IF(VLOOKUP($D25,'Team - Wins CALC'!$B$38:$U$53,(3+M$3))=1,"W","")</f>
      </c>
      <c r="N25" s="59">
        <f>IF(VLOOKUP($D25,'Team - Wins CALC'!$B$38:$U$53,(3+N$3))=1,"W","")</f>
      </c>
      <c r="O25" s="59">
        <f>IF(VLOOKUP($D25,'Team - Wins CALC'!$B$38:$U$53,(3+O$3))=1,"W","")</f>
      </c>
      <c r="P25" s="59">
        <f>IF(VLOOKUP($D25,'Team - Wins CALC'!$B$38:$U$53,(3+P$3))=1,"W","")</f>
      </c>
      <c r="Q25" s="59">
        <f>IF(VLOOKUP($D25,'Team - Wins CALC'!$B$38:$U$53,(3+Q$3))=1,"W","")</f>
      </c>
      <c r="R25" s="59">
        <f>IF(VLOOKUP($D25,'Team - Wins CALC'!$B$38:$U$53,(3+R$3))=1,"W","")</f>
      </c>
      <c r="S25" s="59">
        <f>IF(VLOOKUP($D25,'Team - Wins CALC'!$B$38:$U$53,(3+S$3))=1,"W","")</f>
      </c>
      <c r="T25" s="59">
        <f>IF(VLOOKUP($D25,'Team - Wins CALC'!$B$38:$U$53,(3+T$3))=1,"W","")</f>
      </c>
      <c r="U25" s="59">
        <f>IF(VLOOKUP($D25,'Team - Wins CALC'!$B$38:$U$53,(3+U$3))=1,"W","")</f>
      </c>
      <c r="V25" s="59">
        <f>IF(VLOOKUP($D25,'Team - Wins CALC'!$B$38:$U$53,(3+V$3))=1,"W","")</f>
      </c>
    </row>
    <row r="26" spans="2:22" ht="12.75">
      <c r="B26" s="52" t="s">
        <v>12</v>
      </c>
      <c r="C26" s="52"/>
      <c r="D26" s="57" t="s">
        <v>48</v>
      </c>
      <c r="E26" s="58">
        <f>VLOOKUP(D26,'Team - Wins CALC'!$B$38:$U$53,3)</f>
        <v>1</v>
      </c>
      <c r="F26" s="59">
        <f>IF(VLOOKUP($D26,'Team - Wins CALC'!$B$38:$U$53,(3+F$3))=1,"W","")</f>
      </c>
      <c r="G26" s="59" t="str">
        <f>IF(VLOOKUP($D26,'Team - Wins CALC'!$B$38:$U$53,(3+G$3))=1,"W","")</f>
        <v>W</v>
      </c>
      <c r="H26" s="59">
        <f>IF(VLOOKUP($D26,'Team - Wins CALC'!$B$38:$U$53,(3+H$3))=1,"W","")</f>
      </c>
      <c r="I26" s="59">
        <f>IF(VLOOKUP($D26,'Team - Wins CALC'!$B$38:$U$53,(3+I$3))=1,"W","")</f>
      </c>
      <c r="J26" s="59">
        <f>IF(VLOOKUP($D26,'Team - Wins CALC'!$B$38:$U$53,(3+J$3))=1,"W","")</f>
      </c>
      <c r="K26" s="59">
        <f>IF(VLOOKUP($D26,'Team - Wins CALC'!$B$38:$U$53,(3+K$3))=1,"W","")</f>
      </c>
      <c r="L26" s="59">
        <f>IF(VLOOKUP($D26,'Team - Wins CALC'!$B$38:$U$53,(3+L$3))=1,"W","")</f>
      </c>
      <c r="M26" s="59">
        <f>IF(VLOOKUP($D26,'Team - Wins CALC'!$B$38:$U$53,(3+M$3))=1,"W","")</f>
      </c>
      <c r="N26" s="59">
        <f>IF(VLOOKUP($D26,'Team - Wins CALC'!$B$38:$U$53,(3+N$3))=1,"W","")</f>
      </c>
      <c r="O26" s="59">
        <f>IF(VLOOKUP($D26,'Team - Wins CALC'!$B$38:$U$53,(3+O$3))=1,"W","")</f>
      </c>
      <c r="P26" s="59">
        <f>IF(VLOOKUP($D26,'Team - Wins CALC'!$B$38:$U$53,(3+P$3))=1,"W","")</f>
      </c>
      <c r="Q26" s="59">
        <f>IF(VLOOKUP($D26,'Team - Wins CALC'!$B$38:$U$53,(3+Q$3))=1,"W","")</f>
      </c>
      <c r="R26" s="59">
        <f>IF(VLOOKUP($D26,'Team - Wins CALC'!$B$38:$U$53,(3+R$3))=1,"W","")</f>
      </c>
      <c r="S26" s="59">
        <f>IF(VLOOKUP($D26,'Team - Wins CALC'!$B$38:$U$53,(3+S$3))=1,"W","")</f>
      </c>
      <c r="T26" s="59">
        <f>IF(VLOOKUP($D26,'Team - Wins CALC'!$B$38:$U$53,(3+T$3))=1,"W","")</f>
      </c>
      <c r="U26" s="59">
        <f>IF(VLOOKUP($D26,'Team - Wins CALC'!$B$38:$U$53,(3+U$3))=1,"W","")</f>
      </c>
      <c r="V26" s="59">
        <f>IF(VLOOKUP($D26,'Team - Wins CALC'!$B$38:$U$53,(3+V$3))=1,"W","")</f>
      </c>
    </row>
    <row r="27" spans="2:22" ht="12.75">
      <c r="B27" s="52" t="s">
        <v>18</v>
      </c>
      <c r="C27" s="52"/>
      <c r="D27" s="57" t="s">
        <v>51</v>
      </c>
      <c r="E27" s="58">
        <f>VLOOKUP(D27,'Team - Wins CALC'!$B$38:$U$53,3)</f>
        <v>1</v>
      </c>
      <c r="F27" s="59" t="str">
        <f>IF(VLOOKUP($D27,'Team - Wins CALC'!$B$38:$U$53,(3+F$3))=1,"W","")</f>
        <v>W</v>
      </c>
      <c r="G27" s="59">
        <f>IF(VLOOKUP($D27,'Team - Wins CALC'!$B$38:$U$53,(3+G$3))=1,"W","")</f>
      </c>
      <c r="H27" s="59">
        <f>IF(VLOOKUP($D27,'Team - Wins CALC'!$B$38:$U$53,(3+H$3))=1,"W","")</f>
      </c>
      <c r="I27" s="59">
        <f>IF(VLOOKUP($D27,'Team - Wins CALC'!$B$38:$U$53,(3+I$3))=1,"W","")</f>
      </c>
      <c r="J27" s="59">
        <f>IF(VLOOKUP($D27,'Team - Wins CALC'!$B$38:$U$53,(3+J$3))=1,"W","")</f>
      </c>
      <c r="K27" s="59">
        <f>IF(VLOOKUP($D27,'Team - Wins CALC'!$B$38:$U$53,(3+K$3))=1,"W","")</f>
      </c>
      <c r="L27" s="59">
        <f>IF(VLOOKUP($D27,'Team - Wins CALC'!$B$38:$U$53,(3+L$3))=1,"W","")</f>
      </c>
      <c r="M27" s="59">
        <f>IF(VLOOKUP($D27,'Team - Wins CALC'!$B$38:$U$53,(3+M$3))=1,"W","")</f>
      </c>
      <c r="N27" s="59">
        <f>IF(VLOOKUP($D27,'Team - Wins CALC'!$B$38:$U$53,(3+N$3))=1,"W","")</f>
      </c>
      <c r="O27" s="59">
        <f>IF(VLOOKUP($D27,'Team - Wins CALC'!$B$38:$U$53,(3+O$3))=1,"W","")</f>
      </c>
      <c r="P27" s="59">
        <f>IF(VLOOKUP($D27,'Team - Wins CALC'!$B$38:$U$53,(3+P$3))=1,"W","")</f>
      </c>
      <c r="Q27" s="59">
        <f>IF(VLOOKUP($D27,'Team - Wins CALC'!$B$38:$U$53,(3+Q$3))=1,"W","")</f>
      </c>
      <c r="R27" s="59">
        <f>IF(VLOOKUP($D27,'Team - Wins CALC'!$B$38:$U$53,(3+R$3))=1,"W","")</f>
      </c>
      <c r="S27" s="59">
        <f>IF(VLOOKUP($D27,'Team - Wins CALC'!$B$38:$U$53,(3+S$3))=1,"W","")</f>
      </c>
      <c r="T27" s="59">
        <f>IF(VLOOKUP($D27,'Team - Wins CALC'!$B$38:$U$53,(3+T$3))=1,"W","")</f>
      </c>
      <c r="U27" s="59">
        <f>IF(VLOOKUP($D27,'Team - Wins CALC'!$B$38:$U$53,(3+U$3))=1,"W","")</f>
      </c>
      <c r="V27" s="59">
        <f>IF(VLOOKUP($D27,'Team - Wins CALC'!$B$38:$U$53,(3+V$3))=1,"W","")</f>
      </c>
    </row>
    <row r="28" spans="2:22" ht="12.75">
      <c r="B28" s="52" t="s">
        <v>21</v>
      </c>
      <c r="C28" s="52"/>
      <c r="D28" s="57" t="s">
        <v>69</v>
      </c>
      <c r="E28" s="58">
        <f>VLOOKUP(D28,'Team - Wins CALC'!$B$38:$U$53,3)</f>
        <v>1</v>
      </c>
      <c r="F28" s="59">
        <f>IF(VLOOKUP($D28,'Team - Wins CALC'!$B$38:$U$53,(3+F$3))=1,"W","")</f>
      </c>
      <c r="G28" s="59" t="str">
        <f>IF(VLOOKUP($D28,'Team - Wins CALC'!$B$38:$U$53,(3+G$3))=1,"W","")</f>
        <v>W</v>
      </c>
      <c r="H28" s="59">
        <f>IF(VLOOKUP($D28,'Team - Wins CALC'!$B$38:$U$53,(3+H$3))=1,"W","")</f>
      </c>
      <c r="I28" s="59">
        <f>IF(VLOOKUP($D28,'Team - Wins CALC'!$B$38:$U$53,(3+I$3))=1,"W","")</f>
      </c>
      <c r="J28" s="59">
        <f>IF(VLOOKUP($D28,'Team - Wins CALC'!$B$38:$U$53,(3+J$3))=1,"W","")</f>
      </c>
      <c r="K28" s="59">
        <f>IF(VLOOKUP($D28,'Team - Wins CALC'!$B$38:$U$53,(3+K$3))=1,"W","")</f>
      </c>
      <c r="L28" s="59">
        <f>IF(VLOOKUP($D28,'Team - Wins CALC'!$B$38:$U$53,(3+L$3))=1,"W","")</f>
      </c>
      <c r="M28" s="59">
        <f>IF(VLOOKUP($D28,'Team - Wins CALC'!$B$38:$U$53,(3+M$3))=1,"W","")</f>
      </c>
      <c r="N28" s="59">
        <f>IF(VLOOKUP($D28,'Team - Wins CALC'!$B$38:$U$53,(3+N$3))=1,"W","")</f>
      </c>
      <c r="O28" s="59">
        <f>IF(VLOOKUP($D28,'Team - Wins CALC'!$B$38:$U$53,(3+O$3))=1,"W","")</f>
      </c>
      <c r="P28" s="59">
        <f>IF(VLOOKUP($D28,'Team - Wins CALC'!$B$38:$U$53,(3+P$3))=1,"W","")</f>
      </c>
      <c r="Q28" s="59">
        <f>IF(VLOOKUP($D28,'Team - Wins CALC'!$B$38:$U$53,(3+Q$3))=1,"W","")</f>
      </c>
      <c r="R28" s="59">
        <f>IF(VLOOKUP($D28,'Team - Wins CALC'!$B$38:$U$53,(3+R$3))=1,"W","")</f>
      </c>
      <c r="S28" s="59">
        <f>IF(VLOOKUP($D28,'Team - Wins CALC'!$B$38:$U$53,(3+S$3))=1,"W","")</f>
      </c>
      <c r="T28" s="59">
        <f>IF(VLOOKUP($D28,'Team - Wins CALC'!$B$38:$U$53,(3+T$3))=1,"W","")</f>
      </c>
      <c r="U28" s="59">
        <f>IF(VLOOKUP($D28,'Team - Wins CALC'!$B$38:$U$53,(3+U$3))=1,"W","")</f>
      </c>
      <c r="V28" s="59">
        <f>IF(VLOOKUP($D28,'Team - Wins CALC'!$B$38:$U$53,(3+V$3))=1,"W","")</f>
      </c>
    </row>
    <row r="29" spans="2:22" ht="12.75">
      <c r="B29" s="52" t="s">
        <v>8</v>
      </c>
      <c r="C29" s="52"/>
      <c r="D29" s="57" t="s">
        <v>64</v>
      </c>
      <c r="E29" s="58">
        <f>VLOOKUP(D29,'Team - Wins CALC'!$B$38:$U$53,3)</f>
        <v>0</v>
      </c>
      <c r="F29" s="59">
        <f>IF(VLOOKUP($D29,'Team - Wins CALC'!$B$38:$U$53,(3+F$3))=1,"W","")</f>
      </c>
      <c r="G29" s="59">
        <f>IF(VLOOKUP($D29,'Team - Wins CALC'!$B$38:$U$53,(3+G$3))=1,"W","")</f>
      </c>
      <c r="H29" s="59">
        <f>IF(VLOOKUP($D29,'Team - Wins CALC'!$B$38:$U$53,(3+H$3))=1,"W","")</f>
      </c>
      <c r="I29" s="59">
        <f>IF(VLOOKUP($D29,'Team - Wins CALC'!$B$38:$U$53,(3+I$3))=1,"W","")</f>
      </c>
      <c r="J29" s="59">
        <f>IF(VLOOKUP($D29,'Team - Wins CALC'!$B$38:$U$53,(3+J$3))=1,"W","")</f>
      </c>
      <c r="K29" s="59">
        <f>IF(VLOOKUP($D29,'Team - Wins CALC'!$B$38:$U$53,(3+K$3))=1,"W","")</f>
      </c>
      <c r="L29" s="59">
        <f>IF(VLOOKUP($D29,'Team - Wins CALC'!$B$38:$U$53,(3+L$3))=1,"W","")</f>
      </c>
      <c r="M29" s="59">
        <f>IF(VLOOKUP($D29,'Team - Wins CALC'!$B$38:$U$53,(3+M$3))=1,"W","")</f>
      </c>
      <c r="N29" s="59">
        <f>IF(VLOOKUP($D29,'Team - Wins CALC'!$B$38:$U$53,(3+N$3))=1,"W","")</f>
      </c>
      <c r="O29" s="59">
        <f>IF(VLOOKUP($D29,'Team - Wins CALC'!$B$38:$U$53,(3+O$3))=1,"W","")</f>
      </c>
      <c r="P29" s="59">
        <f>IF(VLOOKUP($D29,'Team - Wins CALC'!$B$38:$U$53,(3+P$3))=1,"W","")</f>
      </c>
      <c r="Q29" s="59">
        <f>IF(VLOOKUP($D29,'Team - Wins CALC'!$B$38:$U$53,(3+Q$3))=1,"W","")</f>
      </c>
      <c r="R29" s="59">
        <f>IF(VLOOKUP($D29,'Team - Wins CALC'!$B$38:$U$53,(3+R$3))=1,"W","")</f>
      </c>
      <c r="S29" s="59">
        <f>IF(VLOOKUP($D29,'Team - Wins CALC'!$B$38:$U$53,(3+S$3))=1,"W","")</f>
      </c>
      <c r="T29" s="59">
        <f>IF(VLOOKUP($D29,'Team - Wins CALC'!$B$38:$U$53,(3+T$3))=1,"W","")</f>
      </c>
      <c r="U29" s="59">
        <f>IF(VLOOKUP($D29,'Team - Wins CALC'!$B$38:$U$53,(3+U$3))=1,"W","")</f>
      </c>
      <c r="V29" s="59">
        <f>IF(VLOOKUP($D29,'Team - Wins CALC'!$B$38:$U$53,(3+V$3))=1,"W","")</f>
      </c>
    </row>
    <row r="30" spans="2:22" ht="12.75">
      <c r="B30" s="52" t="s">
        <v>9</v>
      </c>
      <c r="C30" s="52"/>
      <c r="D30" s="57" t="s">
        <v>65</v>
      </c>
      <c r="E30" s="58">
        <f>VLOOKUP(D30,'Team - Wins CALC'!$B$38:$U$53,3)</f>
        <v>0</v>
      </c>
      <c r="F30" s="59">
        <f>IF(VLOOKUP($D30,'Team - Wins CALC'!$B$38:$U$53,(3+F$3))=1,"W","")</f>
      </c>
      <c r="G30" s="59">
        <f>IF(VLOOKUP($D30,'Team - Wins CALC'!$B$38:$U$53,(3+G$3))=1,"W","")</f>
      </c>
      <c r="H30" s="59">
        <f>IF(VLOOKUP($D30,'Team - Wins CALC'!$B$38:$U$53,(3+H$3))=1,"W","")</f>
      </c>
      <c r="I30" s="59">
        <f>IF(VLOOKUP($D30,'Team - Wins CALC'!$B$38:$U$53,(3+I$3))=1,"W","")</f>
      </c>
      <c r="J30" s="59">
        <f>IF(VLOOKUP($D30,'Team - Wins CALC'!$B$38:$U$53,(3+J$3))=1,"W","")</f>
      </c>
      <c r="K30" s="59">
        <f>IF(VLOOKUP($D30,'Team - Wins CALC'!$B$38:$U$53,(3+K$3))=1,"W","")</f>
      </c>
      <c r="L30" s="59">
        <f>IF(VLOOKUP($D30,'Team - Wins CALC'!$B$38:$U$53,(3+L$3))=1,"W","")</f>
      </c>
      <c r="M30" s="59">
        <f>IF(VLOOKUP($D30,'Team - Wins CALC'!$B$38:$U$53,(3+M$3))=1,"W","")</f>
      </c>
      <c r="N30" s="59">
        <f>IF(VLOOKUP($D30,'Team - Wins CALC'!$B$38:$U$53,(3+N$3))=1,"W","")</f>
      </c>
      <c r="O30" s="59">
        <f>IF(VLOOKUP($D30,'Team - Wins CALC'!$B$38:$U$53,(3+O$3))=1,"W","")</f>
      </c>
      <c r="P30" s="59">
        <f>IF(VLOOKUP($D30,'Team - Wins CALC'!$B$38:$U$53,(3+P$3))=1,"W","")</f>
      </c>
      <c r="Q30" s="59">
        <f>IF(VLOOKUP($D30,'Team - Wins CALC'!$B$38:$U$53,(3+Q$3))=1,"W","")</f>
      </c>
      <c r="R30" s="59">
        <f>IF(VLOOKUP($D30,'Team - Wins CALC'!$B$38:$U$53,(3+R$3))=1,"W","")</f>
      </c>
      <c r="S30" s="59">
        <f>IF(VLOOKUP($D30,'Team - Wins CALC'!$B$38:$U$53,(3+S$3))=1,"W","")</f>
      </c>
      <c r="T30" s="59">
        <f>IF(VLOOKUP($D30,'Team - Wins CALC'!$B$38:$U$53,(3+T$3))=1,"W","")</f>
      </c>
      <c r="U30" s="59">
        <f>IF(VLOOKUP($D30,'Team - Wins CALC'!$B$38:$U$53,(3+U$3))=1,"W","")</f>
      </c>
      <c r="V30" s="59">
        <f>IF(VLOOKUP($D30,'Team - Wins CALC'!$B$38:$U$53,(3+V$3))=1,"W","")</f>
      </c>
    </row>
    <row r="31" spans="2:22" ht="12.75">
      <c r="B31" s="52" t="s">
        <v>11</v>
      </c>
      <c r="C31" s="52"/>
      <c r="D31" s="57" t="s">
        <v>66</v>
      </c>
      <c r="E31" s="58">
        <f>VLOOKUP(D31,'Team - Wins CALC'!$B$38:$U$53,3)</f>
        <v>0</v>
      </c>
      <c r="F31" s="59">
        <f>IF(VLOOKUP($D31,'Team - Wins CALC'!$B$38:$U$53,(3+F$3))=1,"W","")</f>
      </c>
      <c r="G31" s="59">
        <f>IF(VLOOKUP($D31,'Team - Wins CALC'!$B$38:$U$53,(3+G$3))=1,"W","")</f>
      </c>
      <c r="H31" s="59">
        <f>IF(VLOOKUP($D31,'Team - Wins CALC'!$B$38:$U$53,(3+H$3))=1,"W","")</f>
      </c>
      <c r="I31" s="59">
        <f>IF(VLOOKUP($D31,'Team - Wins CALC'!$B$38:$U$53,(3+I$3))=1,"W","")</f>
      </c>
      <c r="J31" s="59">
        <f>IF(VLOOKUP($D31,'Team - Wins CALC'!$B$38:$U$53,(3+J$3))=1,"W","")</f>
      </c>
      <c r="K31" s="59">
        <f>IF(VLOOKUP($D31,'Team - Wins CALC'!$B$38:$U$53,(3+K$3))=1,"W","")</f>
      </c>
      <c r="L31" s="59">
        <f>IF(VLOOKUP($D31,'Team - Wins CALC'!$B$38:$U$53,(3+L$3))=1,"W","")</f>
      </c>
      <c r="M31" s="59">
        <f>IF(VLOOKUP($D31,'Team - Wins CALC'!$B$38:$U$53,(3+M$3))=1,"W","")</f>
      </c>
      <c r="N31" s="59">
        <f>IF(VLOOKUP($D31,'Team - Wins CALC'!$B$38:$U$53,(3+N$3))=1,"W","")</f>
      </c>
      <c r="O31" s="59">
        <f>IF(VLOOKUP($D31,'Team - Wins CALC'!$B$38:$U$53,(3+O$3))=1,"W","")</f>
      </c>
      <c r="P31" s="59">
        <f>IF(VLOOKUP($D31,'Team - Wins CALC'!$B$38:$U$53,(3+P$3))=1,"W","")</f>
      </c>
      <c r="Q31" s="59">
        <f>IF(VLOOKUP($D31,'Team - Wins CALC'!$B$38:$U$53,(3+Q$3))=1,"W","")</f>
      </c>
      <c r="R31" s="59">
        <f>IF(VLOOKUP($D31,'Team - Wins CALC'!$B$38:$U$53,(3+R$3))=1,"W","")</f>
      </c>
      <c r="S31" s="59">
        <f>IF(VLOOKUP($D31,'Team - Wins CALC'!$B$38:$U$53,(3+S$3))=1,"W","")</f>
      </c>
      <c r="T31" s="59">
        <f>IF(VLOOKUP($D31,'Team - Wins CALC'!$B$38:$U$53,(3+T$3))=1,"W","")</f>
      </c>
      <c r="U31" s="59">
        <f>IF(VLOOKUP($D31,'Team - Wins CALC'!$B$38:$U$53,(3+U$3))=1,"W","")</f>
      </c>
      <c r="V31" s="59">
        <f>IF(VLOOKUP($D31,'Team - Wins CALC'!$B$38:$U$53,(3+V$3))=1,"W","")</f>
      </c>
    </row>
    <row r="32" spans="2:22" ht="12.75">
      <c r="B32" s="52" t="s">
        <v>13</v>
      </c>
      <c r="C32" s="52"/>
      <c r="D32" s="57" t="s">
        <v>50</v>
      </c>
      <c r="E32" s="58">
        <f>VLOOKUP(D32,'Team - Wins CALC'!$B$38:$U$53,3)</f>
        <v>0</v>
      </c>
      <c r="F32" s="59">
        <f>IF(VLOOKUP($D32,'Team - Wins CALC'!$B$38:$U$53,(3+F$3))=1,"W","")</f>
      </c>
      <c r="G32" s="59">
        <f>IF(VLOOKUP($D32,'Team - Wins CALC'!$B$38:$U$53,(3+G$3))=1,"W","")</f>
      </c>
      <c r="H32" s="59">
        <f>IF(VLOOKUP($D32,'Team - Wins CALC'!$B$38:$U$53,(3+H$3))=1,"W","")</f>
      </c>
      <c r="I32" s="59">
        <f>IF(VLOOKUP($D32,'Team - Wins CALC'!$B$38:$U$53,(3+I$3))=1,"W","")</f>
      </c>
      <c r="J32" s="59">
        <f>IF(VLOOKUP($D32,'Team - Wins CALC'!$B$38:$U$53,(3+J$3))=1,"W","")</f>
      </c>
      <c r="K32" s="59">
        <f>IF(VLOOKUP($D32,'Team - Wins CALC'!$B$38:$U$53,(3+K$3))=1,"W","")</f>
      </c>
      <c r="L32" s="59">
        <f>IF(VLOOKUP($D32,'Team - Wins CALC'!$B$38:$U$53,(3+L$3))=1,"W","")</f>
      </c>
      <c r="M32" s="59">
        <f>IF(VLOOKUP($D32,'Team - Wins CALC'!$B$38:$U$53,(3+M$3))=1,"W","")</f>
      </c>
      <c r="N32" s="59">
        <f>IF(VLOOKUP($D32,'Team - Wins CALC'!$B$38:$U$53,(3+N$3))=1,"W","")</f>
      </c>
      <c r="O32" s="59">
        <f>IF(VLOOKUP($D32,'Team - Wins CALC'!$B$38:$U$53,(3+O$3))=1,"W","")</f>
      </c>
      <c r="P32" s="59">
        <f>IF(VLOOKUP($D32,'Team - Wins CALC'!$B$38:$U$53,(3+P$3))=1,"W","")</f>
      </c>
      <c r="Q32" s="59">
        <f>IF(VLOOKUP($D32,'Team - Wins CALC'!$B$38:$U$53,(3+Q$3))=1,"W","")</f>
      </c>
      <c r="R32" s="59">
        <f>IF(VLOOKUP($D32,'Team - Wins CALC'!$B$38:$U$53,(3+R$3))=1,"W","")</f>
      </c>
      <c r="S32" s="59">
        <f>IF(VLOOKUP($D32,'Team - Wins CALC'!$B$38:$U$53,(3+S$3))=1,"W","")</f>
      </c>
      <c r="T32" s="59">
        <f>IF(VLOOKUP($D32,'Team - Wins CALC'!$B$38:$U$53,(3+T$3))=1,"W","")</f>
      </c>
      <c r="U32" s="59">
        <f>IF(VLOOKUP($D32,'Team - Wins CALC'!$B$38:$U$53,(3+U$3))=1,"W","")</f>
      </c>
      <c r="V32" s="59">
        <f>IF(VLOOKUP($D32,'Team - Wins CALC'!$B$38:$U$53,(3+V$3))=1,"W","")</f>
      </c>
    </row>
    <row r="33" spans="2:22" ht="12.75">
      <c r="B33" s="52" t="s">
        <v>20</v>
      </c>
      <c r="C33" s="52"/>
      <c r="D33" s="57" t="s">
        <v>68</v>
      </c>
      <c r="E33" s="58">
        <f>VLOOKUP(D33,'Team - Wins CALC'!$B$38:$U$53,3)</f>
        <v>0</v>
      </c>
      <c r="F33" s="59">
        <f>IF(VLOOKUP($D33,'Team - Wins CALC'!$B$38:$U$53,(3+F$3))=1,"W","")</f>
      </c>
      <c r="G33" s="59">
        <f>IF(VLOOKUP($D33,'Team - Wins CALC'!$B$38:$U$53,(3+G$3))=1,"W","")</f>
      </c>
      <c r="H33" s="59">
        <f>IF(VLOOKUP($D33,'Team - Wins CALC'!$B$38:$U$53,(3+H$3))=1,"W","")</f>
      </c>
      <c r="I33" s="59">
        <f>IF(VLOOKUP($D33,'Team - Wins CALC'!$B$38:$U$53,(3+I$3))=1,"W","")</f>
      </c>
      <c r="J33" s="59">
        <f>IF(VLOOKUP($D33,'Team - Wins CALC'!$B$38:$U$53,(3+J$3))=1,"W","")</f>
      </c>
      <c r="K33" s="59">
        <f>IF(VLOOKUP($D33,'Team - Wins CALC'!$B$38:$U$53,(3+K$3))=1,"W","")</f>
      </c>
      <c r="L33" s="59">
        <f>IF(VLOOKUP($D33,'Team - Wins CALC'!$B$38:$U$53,(3+L$3))=1,"W","")</f>
      </c>
      <c r="M33" s="59">
        <f>IF(VLOOKUP($D33,'Team - Wins CALC'!$B$38:$U$53,(3+M$3))=1,"W","")</f>
      </c>
      <c r="N33" s="59">
        <f>IF(VLOOKUP($D33,'Team - Wins CALC'!$B$38:$U$53,(3+N$3))=1,"W","")</f>
      </c>
      <c r="O33" s="59">
        <f>IF(VLOOKUP($D33,'Team - Wins CALC'!$B$38:$U$53,(3+O$3))=1,"W","")</f>
      </c>
      <c r="P33" s="59">
        <f>IF(VLOOKUP($D33,'Team - Wins CALC'!$B$38:$U$53,(3+P$3))=1,"W","")</f>
      </c>
      <c r="Q33" s="59">
        <f>IF(VLOOKUP($D33,'Team - Wins CALC'!$B$38:$U$53,(3+Q$3))=1,"W","")</f>
      </c>
      <c r="R33" s="59">
        <f>IF(VLOOKUP($D33,'Team - Wins CALC'!$B$38:$U$53,(3+R$3))=1,"W","")</f>
      </c>
      <c r="S33" s="59">
        <f>IF(VLOOKUP($D33,'Team - Wins CALC'!$B$38:$U$53,(3+S$3))=1,"W","")</f>
      </c>
      <c r="T33" s="59">
        <f>IF(VLOOKUP($D33,'Team - Wins CALC'!$B$38:$U$53,(3+T$3))=1,"W","")</f>
      </c>
      <c r="U33" s="59">
        <f>IF(VLOOKUP($D33,'Team - Wins CALC'!$B$38:$U$53,(3+U$3))=1,"W","")</f>
      </c>
      <c r="V33" s="59">
        <f>IF(VLOOKUP($D33,'Team - Wins CALC'!$B$38:$U$53,(3+V$3))=1,"W","")</f>
      </c>
    </row>
    <row r="34" spans="2:22" ht="12.75">
      <c r="B34" s="52" t="s">
        <v>16</v>
      </c>
      <c r="C34" s="52"/>
      <c r="D34" s="57" t="s">
        <v>67</v>
      </c>
      <c r="E34" s="58">
        <f>VLOOKUP(D34,'Team - Wins CALC'!$B$38:$U$53,3)</f>
        <v>0</v>
      </c>
      <c r="F34" s="59">
        <f>IF(VLOOKUP($D34,'Team - Wins CALC'!$B$38:$U$53,(3+F$3))=1,"W","")</f>
      </c>
      <c r="G34" s="59">
        <f>IF(VLOOKUP($D34,'Team - Wins CALC'!$B$38:$U$53,(3+G$3))=1,"W","")</f>
      </c>
      <c r="H34" s="59">
        <f>IF(VLOOKUP($D34,'Team - Wins CALC'!$B$38:$U$53,(3+H$3))=1,"W","")</f>
      </c>
      <c r="I34" s="59">
        <f>IF(VLOOKUP($D34,'Team - Wins CALC'!$B$38:$U$53,(3+I$3))=1,"W","")</f>
      </c>
      <c r="J34" s="59">
        <f>IF(VLOOKUP($D34,'Team - Wins CALC'!$B$38:$U$53,(3+J$3))=1,"W","")</f>
      </c>
      <c r="K34" s="59">
        <f>IF(VLOOKUP($D34,'Team - Wins CALC'!$B$38:$U$53,(3+K$3))=1,"W","")</f>
      </c>
      <c r="L34" s="59">
        <f>IF(VLOOKUP($D34,'Team - Wins CALC'!$B$38:$U$53,(3+L$3))=1,"W","")</f>
      </c>
      <c r="M34" s="59">
        <f>IF(VLOOKUP($D34,'Team - Wins CALC'!$B$38:$U$53,(3+M$3))=1,"W","")</f>
      </c>
      <c r="N34" s="59">
        <f>IF(VLOOKUP($D34,'Team - Wins CALC'!$B$38:$U$53,(3+N$3))=1,"W","")</f>
      </c>
      <c r="O34" s="59">
        <f>IF(VLOOKUP($D34,'Team - Wins CALC'!$B$38:$U$53,(3+O$3))=1,"W","")</f>
      </c>
      <c r="P34" s="59">
        <f>IF(VLOOKUP($D34,'Team - Wins CALC'!$B$38:$U$53,(3+P$3))=1,"W","")</f>
      </c>
      <c r="Q34" s="59">
        <f>IF(VLOOKUP($D34,'Team - Wins CALC'!$B$38:$U$53,(3+Q$3))=1,"W","")</f>
      </c>
      <c r="R34" s="59">
        <f>IF(VLOOKUP($D34,'Team - Wins CALC'!$B$38:$U$53,(3+R$3))=1,"W","")</f>
      </c>
      <c r="S34" s="59">
        <f>IF(VLOOKUP($D34,'Team - Wins CALC'!$B$38:$U$53,(3+S$3))=1,"W","")</f>
      </c>
      <c r="T34" s="59">
        <f>IF(VLOOKUP($D34,'Team - Wins CALC'!$B$38:$U$53,(3+T$3))=1,"W","")</f>
      </c>
      <c r="U34" s="59">
        <f>IF(VLOOKUP($D34,'Team - Wins CALC'!$B$38:$U$53,(3+U$3))=1,"W","")</f>
      </c>
      <c r="V34" s="59">
        <f>IF(VLOOKUP($D34,'Team - Wins CALC'!$B$38:$U$53,(3+V$3))=1,"W","")</f>
      </c>
    </row>
    <row r="35" spans="2:22" ht="12.75">
      <c r="B35" s="52" t="s">
        <v>22</v>
      </c>
      <c r="C35" s="52"/>
      <c r="D35" s="57" t="s">
        <v>49</v>
      </c>
      <c r="E35" s="58">
        <f>VLOOKUP(D35,'Team - Wins CALC'!$B$38:$U$53,3)</f>
        <v>0</v>
      </c>
      <c r="F35" s="59">
        <f>IF(VLOOKUP($D35,'Team - Wins CALC'!$B$38:$U$53,(3+F$3))=1,"W","")</f>
      </c>
      <c r="G35" s="59">
        <f>IF(VLOOKUP($D35,'Team - Wins CALC'!$B$38:$U$53,(3+G$3))=1,"W","")</f>
      </c>
      <c r="H35" s="59">
        <f>IF(VLOOKUP($D35,'Team - Wins CALC'!$B$38:$U$53,(3+H$3))=1,"W","")</f>
      </c>
      <c r="I35" s="59">
        <f>IF(VLOOKUP($D35,'Team - Wins CALC'!$B$38:$U$53,(3+I$3))=1,"W","")</f>
      </c>
      <c r="J35" s="59">
        <f>IF(VLOOKUP($D35,'Team - Wins CALC'!$B$38:$U$53,(3+J$3))=1,"W","")</f>
      </c>
      <c r="K35" s="59">
        <f>IF(VLOOKUP($D35,'Team - Wins CALC'!$B$38:$U$53,(3+K$3))=1,"W","")</f>
      </c>
      <c r="L35" s="59">
        <f>IF(VLOOKUP($D35,'Team - Wins CALC'!$B$38:$U$53,(3+L$3))=1,"W","")</f>
      </c>
      <c r="M35" s="59">
        <f>IF(VLOOKUP($D35,'Team - Wins CALC'!$B$38:$U$53,(3+M$3))=1,"W","")</f>
      </c>
      <c r="N35" s="59">
        <f>IF(VLOOKUP($D35,'Team - Wins CALC'!$B$38:$U$53,(3+N$3))=1,"W","")</f>
      </c>
      <c r="O35" s="59">
        <f>IF(VLOOKUP($D35,'Team - Wins CALC'!$B$38:$U$53,(3+O$3))=1,"W","")</f>
      </c>
      <c r="P35" s="59">
        <f>IF(VLOOKUP($D35,'Team - Wins CALC'!$B$38:$U$53,(3+P$3))=1,"W","")</f>
      </c>
      <c r="Q35" s="59">
        <f>IF(VLOOKUP($D35,'Team - Wins CALC'!$B$38:$U$53,(3+Q$3))=1,"W","")</f>
      </c>
      <c r="R35" s="59">
        <f>IF(VLOOKUP($D35,'Team - Wins CALC'!$B$38:$U$53,(3+R$3))=1,"W","")</f>
      </c>
      <c r="S35" s="59">
        <f>IF(VLOOKUP($D35,'Team - Wins CALC'!$B$38:$U$53,(3+S$3))=1,"W","")</f>
      </c>
      <c r="T35" s="59">
        <f>IF(VLOOKUP($D35,'Team - Wins CALC'!$B$38:$U$53,(3+T$3))=1,"W","")</f>
      </c>
      <c r="U35" s="59">
        <f>IF(VLOOKUP($D35,'Team - Wins CALC'!$B$38:$U$53,(3+U$3))=1,"W","")</f>
      </c>
      <c r="V35" s="59">
        <f>IF(VLOOKUP($D35,'Team - Wins CALC'!$B$38:$U$53,(3+V$3))=1,"W","")</f>
      </c>
    </row>
  </sheetData>
  <sheetProtection/>
  <mergeCells count="3">
    <mergeCell ref="F1:V1"/>
    <mergeCell ref="F2:V2"/>
    <mergeCell ref="A3:D3"/>
  </mergeCells>
  <conditionalFormatting sqref="B4:E35">
    <cfRule type="expression" priority="1" dxfId="0" stopIfTrue="1">
      <formula>MOD(ROW(),2)=1</formula>
    </cfRule>
  </conditionalFormatting>
  <conditionalFormatting sqref="F4:V35">
    <cfRule type="expression" priority="2" dxfId="0" stopIfTrue="1">
      <formula>MOD(ROW(),2)=1</formula>
    </cfRule>
    <cfRule type="expression" priority="3" dxfId="1" stopIfTrue="1">
      <formula>MOD(COLUMN(),2)=1</formula>
    </cfRule>
  </conditionalFormatting>
  <printOptions/>
  <pageMargins left="0.25" right="0.25" top="1" bottom="1" header="0.5" footer="0.5"/>
  <pageSetup horizontalDpi="600" verticalDpi="600" orientation="portrait" r:id="rId1"/>
  <headerFooter alignWithMargins="0">
    <oddHeader>&amp;LGP's 2008 NFL Pool&amp;RTeam Win Record</oddHeader>
    <oddFooter>&amp;RAs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2"/>
  </sheetPr>
  <dimension ref="A1:T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6.57421875" style="0" customWidth="1"/>
    <col min="3" max="3" width="3.00390625" style="0" customWidth="1"/>
    <col min="4" max="19" width="3.00390625" style="42" customWidth="1"/>
    <col min="20" max="20" width="8.00390625" style="0" customWidth="1"/>
  </cols>
  <sheetData>
    <row r="1" spans="3:19" ht="13.5" thickBot="1">
      <c r="C1" s="74" t="s">
        <v>90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20" ht="39" customHeight="1" thickTop="1">
      <c r="A2" s="28" t="s">
        <v>41</v>
      </c>
      <c r="B2" s="29" t="s">
        <v>42</v>
      </c>
      <c r="C2" s="30">
        <v>1</v>
      </c>
      <c r="D2" s="40">
        <v>2</v>
      </c>
      <c r="E2" s="40">
        <v>3</v>
      </c>
      <c r="F2" s="40">
        <v>4</v>
      </c>
      <c r="G2" s="40">
        <v>5</v>
      </c>
      <c r="H2" s="40">
        <v>6</v>
      </c>
      <c r="I2" s="40">
        <v>7</v>
      </c>
      <c r="J2" s="40">
        <v>8</v>
      </c>
      <c r="K2" s="40">
        <v>9</v>
      </c>
      <c r="L2" s="40">
        <v>10</v>
      </c>
      <c r="M2" s="40">
        <v>11</v>
      </c>
      <c r="N2" s="40">
        <v>12</v>
      </c>
      <c r="O2" s="40">
        <v>13</v>
      </c>
      <c r="P2" s="40">
        <v>14</v>
      </c>
      <c r="Q2" s="40">
        <v>15</v>
      </c>
      <c r="R2" s="40">
        <v>16</v>
      </c>
      <c r="S2" s="41">
        <v>17</v>
      </c>
      <c r="T2" s="27" t="s">
        <v>91</v>
      </c>
    </row>
    <row r="3" spans="1:20" s="48" customFormat="1" ht="12.75">
      <c r="A3" s="43" t="str">
        <f>+'Entries - DATA'!A7</f>
        <v>Brown</v>
      </c>
      <c r="B3" s="44">
        <f aca="true" t="shared" si="0" ref="B3:B42">SUM(C3:S3)+T3/100</f>
        <v>12.02</v>
      </c>
      <c r="C3" s="45">
        <f>VLOOKUP($A3,'Entries - PUBLIC'!$C$1:$AO$479,COLUMN()+19,FALSE)</f>
        <v>5</v>
      </c>
      <c r="D3" s="46">
        <f>VLOOKUP($A3,'Entries - PUBLIC'!$C$1:$AO$479,COLUMN()+19,FALSE)</f>
        <v>7</v>
      </c>
      <c r="E3" s="46">
        <f>VLOOKUP($A3,'Entries - PUBLIC'!$C$1:$AO$479,COLUMN()+19,FALSE)</f>
        <v>0</v>
      </c>
      <c r="F3" s="46">
        <f>VLOOKUP($A3,'Entries - PUBLIC'!$C$1:$AO$479,COLUMN()+19,FALSE)</f>
        <v>0</v>
      </c>
      <c r="G3" s="46">
        <f>VLOOKUP($A3,'Entries - PUBLIC'!$C$1:$AO$479,COLUMN()+19,FALSE)</f>
        <v>0</v>
      </c>
      <c r="H3" s="46">
        <f>VLOOKUP($A3,'Entries - PUBLIC'!$C$1:$AO$479,COLUMN()+19,FALSE)</f>
        <v>0</v>
      </c>
      <c r="I3" s="46">
        <f>VLOOKUP($A3,'Entries - PUBLIC'!$C$1:$AO$479,COLUMN()+19,FALSE)</f>
        <v>0</v>
      </c>
      <c r="J3" s="46">
        <f>VLOOKUP($A3,'Entries - PUBLIC'!$C$1:$AO$479,COLUMN()+19,FALSE)</f>
        <v>0</v>
      </c>
      <c r="K3" s="46">
        <f>VLOOKUP($A3,'Entries - PUBLIC'!$C$1:$AO$479,COLUMN()+19,FALSE)</f>
        <v>0</v>
      </c>
      <c r="L3" s="46">
        <f>VLOOKUP($A3,'Entries - PUBLIC'!$C$1:$AO$479,COLUMN()+19,FALSE)</f>
        <v>0</v>
      </c>
      <c r="M3" s="46">
        <f>VLOOKUP($A3,'Entries - PUBLIC'!$C$1:$AO$479,COLUMN()+19,FALSE)</f>
        <v>0</v>
      </c>
      <c r="N3" s="46">
        <f>VLOOKUP($A3,'Entries - PUBLIC'!$C$1:$AO$479,COLUMN()+19,FALSE)</f>
        <v>0</v>
      </c>
      <c r="O3" s="46">
        <f>VLOOKUP($A3,'Entries - PUBLIC'!$C$1:$AO$479,COLUMN()+19,FALSE)</f>
        <v>0</v>
      </c>
      <c r="P3" s="46">
        <f>VLOOKUP($A3,'Entries - PUBLIC'!$C$1:$AO$479,COLUMN()+19,FALSE)</f>
        <v>0</v>
      </c>
      <c r="Q3" s="46">
        <f>VLOOKUP($A3,'Entries - PUBLIC'!$C$1:$AO$479,COLUMN()+19,FALSE)</f>
        <v>0</v>
      </c>
      <c r="R3" s="46">
        <f>VLOOKUP($A3,'Entries - PUBLIC'!$C$1:$AO$479,COLUMN()+19,FALSE)</f>
        <v>0</v>
      </c>
      <c r="S3" s="46">
        <f>VLOOKUP($A3,'Entries - PUBLIC'!$C$1:$AO$479,COLUMN()+19,FALSE)</f>
        <v>0</v>
      </c>
      <c r="T3" s="47">
        <f>VLOOKUP($A3,'Entries - PUBLIC'!$C$1:$AO$479,COLUMN()+19,FALSE)</f>
        <v>2</v>
      </c>
    </row>
    <row r="4" spans="1:20" s="48" customFormat="1" ht="12.75">
      <c r="A4" s="43" t="str">
        <f>+'Entries - DATA'!A6</f>
        <v>Berry</v>
      </c>
      <c r="B4" s="44">
        <f t="shared" si="0"/>
        <v>12.01</v>
      </c>
      <c r="C4" s="45">
        <f>VLOOKUP($A4,'Entries - PUBLIC'!$C$1:$AO$479,COLUMN()+19,FALSE)</f>
        <v>6</v>
      </c>
      <c r="D4" s="46">
        <f>VLOOKUP($A4,'Entries - PUBLIC'!$C$1:$AO$479,COLUMN()+19,FALSE)</f>
        <v>6</v>
      </c>
      <c r="E4" s="46">
        <f>VLOOKUP($A4,'Entries - PUBLIC'!$C$1:$AO$479,COLUMN()+19,FALSE)</f>
        <v>0</v>
      </c>
      <c r="F4" s="46">
        <f>VLOOKUP($A4,'Entries - PUBLIC'!$C$1:$AO$479,COLUMN()+19,FALSE)</f>
        <v>0</v>
      </c>
      <c r="G4" s="46">
        <f>VLOOKUP($A4,'Entries - PUBLIC'!$C$1:$AO$479,COLUMN()+19,FALSE)</f>
        <v>0</v>
      </c>
      <c r="H4" s="46">
        <f>VLOOKUP($A4,'Entries - PUBLIC'!$C$1:$AO$479,COLUMN()+19,FALSE)</f>
        <v>0</v>
      </c>
      <c r="I4" s="46">
        <f>VLOOKUP($A4,'Entries - PUBLIC'!$C$1:$AO$479,COLUMN()+19,FALSE)</f>
        <v>0</v>
      </c>
      <c r="J4" s="46">
        <f>VLOOKUP($A4,'Entries - PUBLIC'!$C$1:$AO$479,COLUMN()+19,FALSE)</f>
        <v>0</v>
      </c>
      <c r="K4" s="46">
        <f>VLOOKUP($A4,'Entries - PUBLIC'!$C$1:$AO$479,COLUMN()+19,FALSE)</f>
        <v>0</v>
      </c>
      <c r="L4" s="46">
        <f>VLOOKUP($A4,'Entries - PUBLIC'!$C$1:$AO$479,COLUMN()+19,FALSE)</f>
        <v>0</v>
      </c>
      <c r="M4" s="46">
        <f>VLOOKUP($A4,'Entries - PUBLIC'!$C$1:$AO$479,COLUMN()+19,FALSE)</f>
        <v>0</v>
      </c>
      <c r="N4" s="46">
        <f>VLOOKUP($A4,'Entries - PUBLIC'!$C$1:$AO$479,COLUMN()+19,FALSE)</f>
        <v>0</v>
      </c>
      <c r="O4" s="46">
        <f>VLOOKUP($A4,'Entries - PUBLIC'!$C$1:$AO$479,COLUMN()+19,FALSE)</f>
        <v>0</v>
      </c>
      <c r="P4" s="46">
        <f>VLOOKUP($A4,'Entries - PUBLIC'!$C$1:$AO$479,COLUMN()+19,FALSE)</f>
        <v>0</v>
      </c>
      <c r="Q4" s="46">
        <f>VLOOKUP($A4,'Entries - PUBLIC'!$C$1:$AO$479,COLUMN()+19,FALSE)</f>
        <v>0</v>
      </c>
      <c r="R4" s="46">
        <f>VLOOKUP($A4,'Entries - PUBLIC'!$C$1:$AO$479,COLUMN()+19,FALSE)</f>
        <v>0</v>
      </c>
      <c r="S4" s="46">
        <f>VLOOKUP($A4,'Entries - PUBLIC'!$C$1:$AO$479,COLUMN()+19,FALSE)</f>
        <v>0</v>
      </c>
      <c r="T4" s="47">
        <f>VLOOKUP($A4,'Entries - PUBLIC'!$C$1:$AO$479,COLUMN()+19,FALSE)</f>
        <v>1</v>
      </c>
    </row>
    <row r="5" spans="1:20" s="48" customFormat="1" ht="12.75">
      <c r="A5" s="43" t="str">
        <f>+'Entries - DATA'!A25</f>
        <v>Lim</v>
      </c>
      <c r="B5" s="44">
        <f t="shared" si="0"/>
        <v>12.01</v>
      </c>
      <c r="C5" s="45">
        <f>VLOOKUP($A5,'Entries - PUBLIC'!$C$1:$AO$479,COLUMN()+19,FALSE)</f>
        <v>6</v>
      </c>
      <c r="D5" s="46">
        <f>VLOOKUP($A5,'Entries - PUBLIC'!$C$1:$AO$479,COLUMN()+19,FALSE)</f>
        <v>6</v>
      </c>
      <c r="E5" s="46">
        <f>VLOOKUP($A5,'Entries - PUBLIC'!$C$1:$AO$479,COLUMN()+19,FALSE)</f>
        <v>0</v>
      </c>
      <c r="F5" s="46">
        <f>VLOOKUP($A5,'Entries - PUBLIC'!$C$1:$AO$479,COLUMN()+19,FALSE)</f>
        <v>0</v>
      </c>
      <c r="G5" s="46">
        <f>VLOOKUP($A5,'Entries - PUBLIC'!$C$1:$AO$479,COLUMN()+19,FALSE)</f>
        <v>0</v>
      </c>
      <c r="H5" s="46">
        <f>VLOOKUP($A5,'Entries - PUBLIC'!$C$1:$AO$479,COLUMN()+19,FALSE)</f>
        <v>0</v>
      </c>
      <c r="I5" s="46">
        <f>VLOOKUP($A5,'Entries - PUBLIC'!$C$1:$AO$479,COLUMN()+19,FALSE)</f>
        <v>0</v>
      </c>
      <c r="J5" s="46">
        <f>VLOOKUP($A5,'Entries - PUBLIC'!$C$1:$AO$479,COLUMN()+19,FALSE)</f>
        <v>0</v>
      </c>
      <c r="K5" s="46">
        <f>VLOOKUP($A5,'Entries - PUBLIC'!$C$1:$AO$479,COLUMN()+19,FALSE)</f>
        <v>0</v>
      </c>
      <c r="L5" s="46">
        <f>VLOOKUP($A5,'Entries - PUBLIC'!$C$1:$AO$479,COLUMN()+19,FALSE)</f>
        <v>0</v>
      </c>
      <c r="M5" s="46">
        <f>VLOOKUP($A5,'Entries - PUBLIC'!$C$1:$AO$479,COLUMN()+19,FALSE)</f>
        <v>0</v>
      </c>
      <c r="N5" s="46">
        <f>VLOOKUP($A5,'Entries - PUBLIC'!$C$1:$AO$479,COLUMN()+19,FALSE)</f>
        <v>0</v>
      </c>
      <c r="O5" s="46">
        <f>VLOOKUP($A5,'Entries - PUBLIC'!$C$1:$AO$479,COLUMN()+19,FALSE)</f>
        <v>0</v>
      </c>
      <c r="P5" s="46">
        <f>VLOOKUP($A5,'Entries - PUBLIC'!$C$1:$AO$479,COLUMN()+19,FALSE)</f>
        <v>0</v>
      </c>
      <c r="Q5" s="46">
        <f>VLOOKUP($A5,'Entries - PUBLIC'!$C$1:$AO$479,COLUMN()+19,FALSE)</f>
        <v>0</v>
      </c>
      <c r="R5" s="46">
        <f>VLOOKUP($A5,'Entries - PUBLIC'!$C$1:$AO$479,COLUMN()+19,FALSE)</f>
        <v>0</v>
      </c>
      <c r="S5" s="46">
        <f>VLOOKUP($A5,'Entries - PUBLIC'!$C$1:$AO$479,COLUMN()+19,FALSE)</f>
        <v>0</v>
      </c>
      <c r="T5" s="47">
        <f>VLOOKUP($A5,'Entries - PUBLIC'!$C$1:$AO$479,COLUMN()+19,FALSE)</f>
        <v>1</v>
      </c>
    </row>
    <row r="6" spans="1:20" s="48" customFormat="1" ht="12.75">
      <c r="A6" s="43" t="str">
        <f>+'Entries - DATA'!A8</f>
        <v>Cunningham</v>
      </c>
      <c r="B6" s="44">
        <f t="shared" si="0"/>
        <v>11</v>
      </c>
      <c r="C6" s="45">
        <f>VLOOKUP($A6,'Entries - PUBLIC'!$C$1:$AO$479,COLUMN()+19,FALSE)</f>
        <v>5</v>
      </c>
      <c r="D6" s="46">
        <f>VLOOKUP($A6,'Entries - PUBLIC'!$C$1:$AO$479,COLUMN()+19,FALSE)</f>
        <v>6</v>
      </c>
      <c r="E6" s="46">
        <f>VLOOKUP($A6,'Entries - PUBLIC'!$C$1:$AO$479,COLUMN()+19,FALSE)</f>
        <v>0</v>
      </c>
      <c r="F6" s="46">
        <f>VLOOKUP($A6,'Entries - PUBLIC'!$C$1:$AO$479,COLUMN()+19,FALSE)</f>
        <v>0</v>
      </c>
      <c r="G6" s="46">
        <f>VLOOKUP($A6,'Entries - PUBLIC'!$C$1:$AO$479,COLUMN()+19,FALSE)</f>
        <v>0</v>
      </c>
      <c r="H6" s="46">
        <f>VLOOKUP($A6,'Entries - PUBLIC'!$C$1:$AO$479,COLUMN()+19,FALSE)</f>
        <v>0</v>
      </c>
      <c r="I6" s="46">
        <f>VLOOKUP($A6,'Entries - PUBLIC'!$C$1:$AO$479,COLUMN()+19,FALSE)</f>
        <v>0</v>
      </c>
      <c r="J6" s="46">
        <f>VLOOKUP($A6,'Entries - PUBLIC'!$C$1:$AO$479,COLUMN()+19,FALSE)</f>
        <v>0</v>
      </c>
      <c r="K6" s="46">
        <f>VLOOKUP($A6,'Entries - PUBLIC'!$C$1:$AO$479,COLUMN()+19,FALSE)</f>
        <v>0</v>
      </c>
      <c r="L6" s="46">
        <f>VLOOKUP($A6,'Entries - PUBLIC'!$C$1:$AO$479,COLUMN()+19,FALSE)</f>
        <v>0</v>
      </c>
      <c r="M6" s="46">
        <f>VLOOKUP($A6,'Entries - PUBLIC'!$C$1:$AO$479,COLUMN()+19,FALSE)</f>
        <v>0</v>
      </c>
      <c r="N6" s="46">
        <f>VLOOKUP($A6,'Entries - PUBLIC'!$C$1:$AO$479,COLUMN()+19,FALSE)</f>
        <v>0</v>
      </c>
      <c r="O6" s="46">
        <f>VLOOKUP($A6,'Entries - PUBLIC'!$C$1:$AO$479,COLUMN()+19,FALSE)</f>
        <v>0</v>
      </c>
      <c r="P6" s="46">
        <f>VLOOKUP($A6,'Entries - PUBLIC'!$C$1:$AO$479,COLUMN()+19,FALSE)</f>
        <v>0</v>
      </c>
      <c r="Q6" s="46">
        <f>VLOOKUP($A6,'Entries - PUBLIC'!$C$1:$AO$479,COLUMN()+19,FALSE)</f>
        <v>0</v>
      </c>
      <c r="R6" s="46">
        <f>VLOOKUP($A6,'Entries - PUBLIC'!$C$1:$AO$479,COLUMN()+19,FALSE)</f>
        <v>0</v>
      </c>
      <c r="S6" s="46">
        <f>VLOOKUP($A6,'Entries - PUBLIC'!$C$1:$AO$479,COLUMN()+19,FALSE)</f>
        <v>0</v>
      </c>
      <c r="T6" s="47">
        <f>VLOOKUP($A6,'Entries - PUBLIC'!$C$1:$AO$479,COLUMN()+19,FALSE)</f>
        <v>0</v>
      </c>
    </row>
    <row r="7" spans="1:20" s="48" customFormat="1" ht="12.75">
      <c r="A7" s="43" t="str">
        <f>+'Entries - DATA'!A17</f>
        <v>Hellman</v>
      </c>
      <c r="B7" s="44">
        <f t="shared" si="0"/>
        <v>10.01</v>
      </c>
      <c r="C7" s="45">
        <f>VLOOKUP($A7,'Entries - PUBLIC'!$C$1:$AO$479,COLUMN()+19,FALSE)</f>
        <v>5</v>
      </c>
      <c r="D7" s="46">
        <f>VLOOKUP($A7,'Entries - PUBLIC'!$C$1:$AO$479,COLUMN()+19,FALSE)</f>
        <v>5</v>
      </c>
      <c r="E7" s="46">
        <f>VLOOKUP($A7,'Entries - PUBLIC'!$C$1:$AO$479,COLUMN()+19,FALSE)</f>
        <v>0</v>
      </c>
      <c r="F7" s="46">
        <f>VLOOKUP($A7,'Entries - PUBLIC'!$C$1:$AO$479,COLUMN()+19,FALSE)</f>
        <v>0</v>
      </c>
      <c r="G7" s="46">
        <f>VLOOKUP($A7,'Entries - PUBLIC'!$C$1:$AO$479,COLUMN()+19,FALSE)</f>
        <v>0</v>
      </c>
      <c r="H7" s="46">
        <f>VLOOKUP($A7,'Entries - PUBLIC'!$C$1:$AO$479,COLUMN()+19,FALSE)</f>
        <v>0</v>
      </c>
      <c r="I7" s="46">
        <f>VLOOKUP($A7,'Entries - PUBLIC'!$C$1:$AO$479,COLUMN()+19,FALSE)</f>
        <v>0</v>
      </c>
      <c r="J7" s="46">
        <f>VLOOKUP($A7,'Entries - PUBLIC'!$C$1:$AO$479,COLUMN()+19,FALSE)</f>
        <v>0</v>
      </c>
      <c r="K7" s="46">
        <f>VLOOKUP($A7,'Entries - PUBLIC'!$C$1:$AO$479,COLUMN()+19,FALSE)</f>
        <v>0</v>
      </c>
      <c r="L7" s="46">
        <f>VLOOKUP($A7,'Entries - PUBLIC'!$C$1:$AO$479,COLUMN()+19,FALSE)</f>
        <v>0</v>
      </c>
      <c r="M7" s="46">
        <f>VLOOKUP($A7,'Entries - PUBLIC'!$C$1:$AO$479,COLUMN()+19,FALSE)</f>
        <v>0</v>
      </c>
      <c r="N7" s="46">
        <f>VLOOKUP($A7,'Entries - PUBLIC'!$C$1:$AO$479,COLUMN()+19,FALSE)</f>
        <v>0</v>
      </c>
      <c r="O7" s="46">
        <f>VLOOKUP($A7,'Entries - PUBLIC'!$C$1:$AO$479,COLUMN()+19,FALSE)</f>
        <v>0</v>
      </c>
      <c r="P7" s="46">
        <f>VLOOKUP($A7,'Entries - PUBLIC'!$C$1:$AO$479,COLUMN()+19,FALSE)</f>
        <v>0</v>
      </c>
      <c r="Q7" s="46">
        <f>VLOOKUP($A7,'Entries - PUBLIC'!$C$1:$AO$479,COLUMN()+19,FALSE)</f>
        <v>0</v>
      </c>
      <c r="R7" s="46">
        <f>VLOOKUP($A7,'Entries - PUBLIC'!$C$1:$AO$479,COLUMN()+19,FALSE)</f>
        <v>0</v>
      </c>
      <c r="S7" s="46">
        <f>VLOOKUP($A7,'Entries - PUBLIC'!$C$1:$AO$479,COLUMN()+19,FALSE)</f>
        <v>0</v>
      </c>
      <c r="T7" s="47">
        <f>VLOOKUP($A7,'Entries - PUBLIC'!$C$1:$AO$479,COLUMN()+19,FALSE)</f>
        <v>1</v>
      </c>
    </row>
    <row r="8" spans="1:20" s="48" customFormat="1" ht="12.75">
      <c r="A8" s="43" t="str">
        <f>+'Entries - DATA'!A28</f>
        <v>Nape</v>
      </c>
      <c r="B8" s="44">
        <f t="shared" si="0"/>
        <v>10.01</v>
      </c>
      <c r="C8" s="45">
        <f>VLOOKUP($A8,'Entries - PUBLIC'!$C$1:$AO$479,COLUMN()+19,FALSE)</f>
        <v>5</v>
      </c>
      <c r="D8" s="46">
        <f>VLOOKUP($A8,'Entries - PUBLIC'!$C$1:$AO$479,COLUMN()+19,FALSE)</f>
        <v>5</v>
      </c>
      <c r="E8" s="46">
        <f>VLOOKUP($A8,'Entries - PUBLIC'!$C$1:$AO$479,COLUMN()+19,FALSE)</f>
        <v>0</v>
      </c>
      <c r="F8" s="46">
        <f>VLOOKUP($A8,'Entries - PUBLIC'!$C$1:$AO$479,COLUMN()+19,FALSE)</f>
        <v>0</v>
      </c>
      <c r="G8" s="46">
        <f>VLOOKUP($A8,'Entries - PUBLIC'!$C$1:$AO$479,COLUMN()+19,FALSE)</f>
        <v>0</v>
      </c>
      <c r="H8" s="46">
        <f>VLOOKUP($A8,'Entries - PUBLIC'!$C$1:$AO$479,COLUMN()+19,FALSE)</f>
        <v>0</v>
      </c>
      <c r="I8" s="46">
        <f>VLOOKUP($A8,'Entries - PUBLIC'!$C$1:$AO$479,COLUMN()+19,FALSE)</f>
        <v>0</v>
      </c>
      <c r="J8" s="46">
        <f>VLOOKUP($A8,'Entries - PUBLIC'!$C$1:$AO$479,COLUMN()+19,FALSE)</f>
        <v>0</v>
      </c>
      <c r="K8" s="46">
        <f>VLOOKUP($A8,'Entries - PUBLIC'!$C$1:$AO$479,COLUMN()+19,FALSE)</f>
        <v>0</v>
      </c>
      <c r="L8" s="46">
        <f>VLOOKUP($A8,'Entries - PUBLIC'!$C$1:$AO$479,COLUMN()+19,FALSE)</f>
        <v>0</v>
      </c>
      <c r="M8" s="46">
        <f>VLOOKUP($A8,'Entries - PUBLIC'!$C$1:$AO$479,COLUMN()+19,FALSE)</f>
        <v>0</v>
      </c>
      <c r="N8" s="46">
        <f>VLOOKUP($A8,'Entries - PUBLIC'!$C$1:$AO$479,COLUMN()+19,FALSE)</f>
        <v>0</v>
      </c>
      <c r="O8" s="46">
        <f>VLOOKUP($A8,'Entries - PUBLIC'!$C$1:$AO$479,COLUMN()+19,FALSE)</f>
        <v>0</v>
      </c>
      <c r="P8" s="46">
        <f>VLOOKUP($A8,'Entries - PUBLIC'!$C$1:$AO$479,COLUMN()+19,FALSE)</f>
        <v>0</v>
      </c>
      <c r="Q8" s="46">
        <f>VLOOKUP($A8,'Entries - PUBLIC'!$C$1:$AO$479,COLUMN()+19,FALSE)</f>
        <v>0</v>
      </c>
      <c r="R8" s="46">
        <f>VLOOKUP($A8,'Entries - PUBLIC'!$C$1:$AO$479,COLUMN()+19,FALSE)</f>
        <v>0</v>
      </c>
      <c r="S8" s="46">
        <f>VLOOKUP($A8,'Entries - PUBLIC'!$C$1:$AO$479,COLUMN()+19,FALSE)</f>
        <v>0</v>
      </c>
      <c r="T8" s="47">
        <f>VLOOKUP($A8,'Entries - PUBLIC'!$C$1:$AO$479,COLUMN()+19,FALSE)</f>
        <v>1</v>
      </c>
    </row>
    <row r="9" spans="1:20" s="48" customFormat="1" ht="12.75">
      <c r="A9" s="43" t="str">
        <f>+'Entries - DATA'!A38</f>
        <v>Tunne</v>
      </c>
      <c r="B9" s="44">
        <f t="shared" si="0"/>
        <v>10.01</v>
      </c>
      <c r="C9" s="45">
        <f>VLOOKUP($A9,'Entries - PUBLIC'!$C$1:$AO$479,COLUMN()+19,FALSE)</f>
        <v>4</v>
      </c>
      <c r="D9" s="46">
        <f>VLOOKUP($A9,'Entries - PUBLIC'!$C$1:$AO$479,COLUMN()+19,FALSE)</f>
        <v>6</v>
      </c>
      <c r="E9" s="46">
        <f>VLOOKUP($A9,'Entries - PUBLIC'!$C$1:$AO$479,COLUMN()+19,FALSE)</f>
        <v>0</v>
      </c>
      <c r="F9" s="46">
        <f>VLOOKUP($A9,'Entries - PUBLIC'!$C$1:$AO$479,COLUMN()+19,FALSE)</f>
        <v>0</v>
      </c>
      <c r="G9" s="46">
        <f>VLOOKUP($A9,'Entries - PUBLIC'!$C$1:$AO$479,COLUMN()+19,FALSE)</f>
        <v>0</v>
      </c>
      <c r="H9" s="46">
        <f>VLOOKUP($A9,'Entries - PUBLIC'!$C$1:$AO$479,COLUMN()+19,FALSE)</f>
        <v>0</v>
      </c>
      <c r="I9" s="46">
        <f>VLOOKUP($A9,'Entries - PUBLIC'!$C$1:$AO$479,COLUMN()+19,FALSE)</f>
        <v>0</v>
      </c>
      <c r="J9" s="46">
        <f>VLOOKUP($A9,'Entries - PUBLIC'!$C$1:$AO$479,COLUMN()+19,FALSE)</f>
        <v>0</v>
      </c>
      <c r="K9" s="46">
        <f>VLOOKUP($A9,'Entries - PUBLIC'!$C$1:$AO$479,COLUMN()+19,FALSE)</f>
        <v>0</v>
      </c>
      <c r="L9" s="46">
        <f>VLOOKUP($A9,'Entries - PUBLIC'!$C$1:$AO$479,COLUMN()+19,FALSE)</f>
        <v>0</v>
      </c>
      <c r="M9" s="46">
        <f>VLOOKUP($A9,'Entries - PUBLIC'!$C$1:$AO$479,COLUMN()+19,FALSE)</f>
        <v>0</v>
      </c>
      <c r="N9" s="46">
        <f>VLOOKUP($A9,'Entries - PUBLIC'!$C$1:$AO$479,COLUMN()+19,FALSE)</f>
        <v>0</v>
      </c>
      <c r="O9" s="46">
        <f>VLOOKUP($A9,'Entries - PUBLIC'!$C$1:$AO$479,COLUMN()+19,FALSE)</f>
        <v>0</v>
      </c>
      <c r="P9" s="46">
        <f>VLOOKUP($A9,'Entries - PUBLIC'!$C$1:$AO$479,COLUMN()+19,FALSE)</f>
        <v>0</v>
      </c>
      <c r="Q9" s="46">
        <f>VLOOKUP($A9,'Entries - PUBLIC'!$C$1:$AO$479,COLUMN()+19,FALSE)</f>
        <v>0</v>
      </c>
      <c r="R9" s="46">
        <f>VLOOKUP($A9,'Entries - PUBLIC'!$C$1:$AO$479,COLUMN()+19,FALSE)</f>
        <v>0</v>
      </c>
      <c r="S9" s="46">
        <f>VLOOKUP($A9,'Entries - PUBLIC'!$C$1:$AO$479,COLUMN()+19,FALSE)</f>
        <v>0</v>
      </c>
      <c r="T9" s="47">
        <f>VLOOKUP($A9,'Entries - PUBLIC'!$C$1:$AO$479,COLUMN()+19,FALSE)</f>
        <v>1</v>
      </c>
    </row>
    <row r="10" spans="1:20" s="48" customFormat="1" ht="12.75">
      <c r="A10" s="43" t="str">
        <f>+'Entries - DATA'!A11</f>
        <v>Edwards</v>
      </c>
      <c r="B10" s="44">
        <f t="shared" si="0"/>
        <v>10</v>
      </c>
      <c r="C10" s="45">
        <f>VLOOKUP($A10,'Entries - PUBLIC'!$C$1:$AO$479,COLUMN()+19,FALSE)</f>
        <v>5</v>
      </c>
      <c r="D10" s="46">
        <f>VLOOKUP($A10,'Entries - PUBLIC'!$C$1:$AO$479,COLUMN()+19,FALSE)</f>
        <v>5</v>
      </c>
      <c r="E10" s="46">
        <f>VLOOKUP($A10,'Entries - PUBLIC'!$C$1:$AO$479,COLUMN()+19,FALSE)</f>
        <v>0</v>
      </c>
      <c r="F10" s="46">
        <f>VLOOKUP($A10,'Entries - PUBLIC'!$C$1:$AO$479,COLUMN()+19,FALSE)</f>
        <v>0</v>
      </c>
      <c r="G10" s="46">
        <f>VLOOKUP($A10,'Entries - PUBLIC'!$C$1:$AO$479,COLUMN()+19,FALSE)</f>
        <v>0</v>
      </c>
      <c r="H10" s="46">
        <f>VLOOKUP($A10,'Entries - PUBLIC'!$C$1:$AO$479,COLUMN()+19,FALSE)</f>
        <v>0</v>
      </c>
      <c r="I10" s="46">
        <f>VLOOKUP($A10,'Entries - PUBLIC'!$C$1:$AO$479,COLUMN()+19,FALSE)</f>
        <v>0</v>
      </c>
      <c r="J10" s="46">
        <f>VLOOKUP($A10,'Entries - PUBLIC'!$C$1:$AO$479,COLUMN()+19,FALSE)</f>
        <v>0</v>
      </c>
      <c r="K10" s="46">
        <f>VLOOKUP($A10,'Entries - PUBLIC'!$C$1:$AO$479,COLUMN()+19,FALSE)</f>
        <v>0</v>
      </c>
      <c r="L10" s="46">
        <f>VLOOKUP($A10,'Entries - PUBLIC'!$C$1:$AO$479,COLUMN()+19,FALSE)</f>
        <v>0</v>
      </c>
      <c r="M10" s="46">
        <f>VLOOKUP($A10,'Entries - PUBLIC'!$C$1:$AO$479,COLUMN()+19,FALSE)</f>
        <v>0</v>
      </c>
      <c r="N10" s="46">
        <f>VLOOKUP($A10,'Entries - PUBLIC'!$C$1:$AO$479,COLUMN()+19,FALSE)</f>
        <v>0</v>
      </c>
      <c r="O10" s="46">
        <f>VLOOKUP($A10,'Entries - PUBLIC'!$C$1:$AO$479,COLUMN()+19,FALSE)</f>
        <v>0</v>
      </c>
      <c r="P10" s="46">
        <f>VLOOKUP($A10,'Entries - PUBLIC'!$C$1:$AO$479,COLUMN()+19,FALSE)</f>
        <v>0</v>
      </c>
      <c r="Q10" s="46">
        <f>VLOOKUP($A10,'Entries - PUBLIC'!$C$1:$AO$479,COLUMN()+19,FALSE)</f>
        <v>0</v>
      </c>
      <c r="R10" s="46">
        <f>VLOOKUP($A10,'Entries - PUBLIC'!$C$1:$AO$479,COLUMN()+19,FALSE)</f>
        <v>0</v>
      </c>
      <c r="S10" s="46">
        <f>VLOOKUP($A10,'Entries - PUBLIC'!$C$1:$AO$479,COLUMN()+19,FALSE)</f>
        <v>0</v>
      </c>
      <c r="T10" s="47">
        <f>VLOOKUP($A10,'Entries - PUBLIC'!$C$1:$AO$479,COLUMN()+19,FALSE)</f>
        <v>0</v>
      </c>
    </row>
    <row r="11" spans="1:20" s="48" customFormat="1" ht="12.75">
      <c r="A11" s="43" t="str">
        <f>+'Entries - DATA'!A12</f>
        <v>Evans</v>
      </c>
      <c r="B11" s="44">
        <f t="shared" si="0"/>
        <v>10</v>
      </c>
      <c r="C11" s="45">
        <f>VLOOKUP($A11,'Entries - PUBLIC'!$C$1:$AO$479,COLUMN()+19,FALSE)</f>
        <v>4</v>
      </c>
      <c r="D11" s="46">
        <f>VLOOKUP($A11,'Entries - PUBLIC'!$C$1:$AO$479,COLUMN()+19,FALSE)</f>
        <v>6</v>
      </c>
      <c r="E11" s="46">
        <f>VLOOKUP($A11,'Entries - PUBLIC'!$C$1:$AO$479,COLUMN()+19,FALSE)</f>
        <v>0</v>
      </c>
      <c r="F11" s="46">
        <f>VLOOKUP($A11,'Entries - PUBLIC'!$C$1:$AO$479,COLUMN()+19,FALSE)</f>
        <v>0</v>
      </c>
      <c r="G11" s="46">
        <f>VLOOKUP($A11,'Entries - PUBLIC'!$C$1:$AO$479,COLUMN()+19,FALSE)</f>
        <v>0</v>
      </c>
      <c r="H11" s="46">
        <f>VLOOKUP($A11,'Entries - PUBLIC'!$C$1:$AO$479,COLUMN()+19,FALSE)</f>
        <v>0</v>
      </c>
      <c r="I11" s="46">
        <f>VLOOKUP($A11,'Entries - PUBLIC'!$C$1:$AO$479,COLUMN()+19,FALSE)</f>
        <v>0</v>
      </c>
      <c r="J11" s="46">
        <f>VLOOKUP($A11,'Entries - PUBLIC'!$C$1:$AO$479,COLUMN()+19,FALSE)</f>
        <v>0</v>
      </c>
      <c r="K11" s="46">
        <f>VLOOKUP($A11,'Entries - PUBLIC'!$C$1:$AO$479,COLUMN()+19,FALSE)</f>
        <v>0</v>
      </c>
      <c r="L11" s="46">
        <f>VLOOKUP($A11,'Entries - PUBLIC'!$C$1:$AO$479,COLUMN()+19,FALSE)</f>
        <v>0</v>
      </c>
      <c r="M11" s="46">
        <f>VLOOKUP($A11,'Entries - PUBLIC'!$C$1:$AO$479,COLUMN()+19,FALSE)</f>
        <v>0</v>
      </c>
      <c r="N11" s="46">
        <f>VLOOKUP($A11,'Entries - PUBLIC'!$C$1:$AO$479,COLUMN()+19,FALSE)</f>
        <v>0</v>
      </c>
      <c r="O11" s="46">
        <f>VLOOKUP($A11,'Entries - PUBLIC'!$C$1:$AO$479,COLUMN()+19,FALSE)</f>
        <v>0</v>
      </c>
      <c r="P11" s="46">
        <f>VLOOKUP($A11,'Entries - PUBLIC'!$C$1:$AO$479,COLUMN()+19,FALSE)</f>
        <v>0</v>
      </c>
      <c r="Q11" s="46">
        <f>VLOOKUP($A11,'Entries - PUBLIC'!$C$1:$AO$479,COLUMN()+19,FALSE)</f>
        <v>0</v>
      </c>
      <c r="R11" s="46">
        <f>VLOOKUP($A11,'Entries - PUBLIC'!$C$1:$AO$479,COLUMN()+19,FALSE)</f>
        <v>0</v>
      </c>
      <c r="S11" s="46">
        <f>VLOOKUP($A11,'Entries - PUBLIC'!$C$1:$AO$479,COLUMN()+19,FALSE)</f>
        <v>0</v>
      </c>
      <c r="T11" s="47">
        <f>VLOOKUP($A11,'Entries - PUBLIC'!$C$1:$AO$479,COLUMN()+19,FALSE)</f>
        <v>0</v>
      </c>
    </row>
    <row r="12" spans="1:20" s="48" customFormat="1" ht="12.75">
      <c r="A12" s="43" t="str">
        <f>+'Entries - DATA'!A23</f>
        <v>Kline</v>
      </c>
      <c r="B12" s="44">
        <f t="shared" si="0"/>
        <v>10</v>
      </c>
      <c r="C12" s="45">
        <f>VLOOKUP($A12,'Entries - PUBLIC'!$C$1:$AO$479,COLUMN()+19,FALSE)</f>
        <v>5</v>
      </c>
      <c r="D12" s="46">
        <f>VLOOKUP($A12,'Entries - PUBLIC'!$C$1:$AO$479,COLUMN()+19,FALSE)</f>
        <v>5</v>
      </c>
      <c r="E12" s="46">
        <f>VLOOKUP($A12,'Entries - PUBLIC'!$C$1:$AO$479,COLUMN()+19,FALSE)</f>
        <v>0</v>
      </c>
      <c r="F12" s="46">
        <f>VLOOKUP($A12,'Entries - PUBLIC'!$C$1:$AO$479,COLUMN()+19,FALSE)</f>
        <v>0</v>
      </c>
      <c r="G12" s="46">
        <f>VLOOKUP($A12,'Entries - PUBLIC'!$C$1:$AO$479,COLUMN()+19,FALSE)</f>
        <v>0</v>
      </c>
      <c r="H12" s="46">
        <f>VLOOKUP($A12,'Entries - PUBLIC'!$C$1:$AO$479,COLUMN()+19,FALSE)</f>
        <v>0</v>
      </c>
      <c r="I12" s="46">
        <f>VLOOKUP($A12,'Entries - PUBLIC'!$C$1:$AO$479,COLUMN()+19,FALSE)</f>
        <v>0</v>
      </c>
      <c r="J12" s="46">
        <f>VLOOKUP($A12,'Entries - PUBLIC'!$C$1:$AO$479,COLUMN()+19,FALSE)</f>
        <v>0</v>
      </c>
      <c r="K12" s="46">
        <f>VLOOKUP($A12,'Entries - PUBLIC'!$C$1:$AO$479,COLUMN()+19,FALSE)</f>
        <v>0</v>
      </c>
      <c r="L12" s="46">
        <f>VLOOKUP($A12,'Entries - PUBLIC'!$C$1:$AO$479,COLUMN()+19,FALSE)</f>
        <v>0</v>
      </c>
      <c r="M12" s="46">
        <f>VLOOKUP($A12,'Entries - PUBLIC'!$C$1:$AO$479,COLUMN()+19,FALSE)</f>
        <v>0</v>
      </c>
      <c r="N12" s="46">
        <f>VLOOKUP($A12,'Entries - PUBLIC'!$C$1:$AO$479,COLUMN()+19,FALSE)</f>
        <v>0</v>
      </c>
      <c r="O12" s="46">
        <f>VLOOKUP($A12,'Entries - PUBLIC'!$C$1:$AO$479,COLUMN()+19,FALSE)</f>
        <v>0</v>
      </c>
      <c r="P12" s="46">
        <f>VLOOKUP($A12,'Entries - PUBLIC'!$C$1:$AO$479,COLUMN()+19,FALSE)</f>
        <v>0</v>
      </c>
      <c r="Q12" s="46">
        <f>VLOOKUP($A12,'Entries - PUBLIC'!$C$1:$AO$479,COLUMN()+19,FALSE)</f>
        <v>0</v>
      </c>
      <c r="R12" s="46">
        <f>VLOOKUP($A12,'Entries - PUBLIC'!$C$1:$AO$479,COLUMN()+19,FALSE)</f>
        <v>0</v>
      </c>
      <c r="S12" s="46">
        <f>VLOOKUP($A12,'Entries - PUBLIC'!$C$1:$AO$479,COLUMN()+19,FALSE)</f>
        <v>0</v>
      </c>
      <c r="T12" s="47">
        <f>VLOOKUP($A12,'Entries - PUBLIC'!$C$1:$AO$479,COLUMN()+19,FALSE)</f>
        <v>0</v>
      </c>
    </row>
    <row r="13" spans="1:20" s="48" customFormat="1" ht="12.75">
      <c r="A13" s="43" t="str">
        <f>+'Entries - DATA'!A24</f>
        <v>Lew</v>
      </c>
      <c r="B13" s="44">
        <f t="shared" si="0"/>
        <v>10</v>
      </c>
      <c r="C13" s="45">
        <f>VLOOKUP($A13,'Entries - PUBLIC'!$C$1:$AO$479,COLUMN()+19,FALSE)</f>
        <v>4</v>
      </c>
      <c r="D13" s="46">
        <f>VLOOKUP($A13,'Entries - PUBLIC'!$C$1:$AO$479,COLUMN()+19,FALSE)</f>
        <v>6</v>
      </c>
      <c r="E13" s="46">
        <f>VLOOKUP($A13,'Entries - PUBLIC'!$C$1:$AO$479,COLUMN()+19,FALSE)</f>
        <v>0</v>
      </c>
      <c r="F13" s="46">
        <f>VLOOKUP($A13,'Entries - PUBLIC'!$C$1:$AO$479,COLUMN()+19,FALSE)</f>
        <v>0</v>
      </c>
      <c r="G13" s="46">
        <f>VLOOKUP($A13,'Entries - PUBLIC'!$C$1:$AO$479,COLUMN()+19,FALSE)</f>
        <v>0</v>
      </c>
      <c r="H13" s="46">
        <f>VLOOKUP($A13,'Entries - PUBLIC'!$C$1:$AO$479,COLUMN()+19,FALSE)</f>
        <v>0</v>
      </c>
      <c r="I13" s="46">
        <f>VLOOKUP($A13,'Entries - PUBLIC'!$C$1:$AO$479,COLUMN()+19,FALSE)</f>
        <v>0</v>
      </c>
      <c r="J13" s="46">
        <f>VLOOKUP($A13,'Entries - PUBLIC'!$C$1:$AO$479,COLUMN()+19,FALSE)</f>
        <v>0</v>
      </c>
      <c r="K13" s="46">
        <f>VLOOKUP($A13,'Entries - PUBLIC'!$C$1:$AO$479,COLUMN()+19,FALSE)</f>
        <v>0</v>
      </c>
      <c r="L13" s="46">
        <f>VLOOKUP($A13,'Entries - PUBLIC'!$C$1:$AO$479,COLUMN()+19,FALSE)</f>
        <v>0</v>
      </c>
      <c r="M13" s="46">
        <f>VLOOKUP($A13,'Entries - PUBLIC'!$C$1:$AO$479,COLUMN()+19,FALSE)</f>
        <v>0</v>
      </c>
      <c r="N13" s="46">
        <f>VLOOKUP($A13,'Entries - PUBLIC'!$C$1:$AO$479,COLUMN()+19,FALSE)</f>
        <v>0</v>
      </c>
      <c r="O13" s="46">
        <f>VLOOKUP($A13,'Entries - PUBLIC'!$C$1:$AO$479,COLUMN()+19,FALSE)</f>
        <v>0</v>
      </c>
      <c r="P13" s="46">
        <f>VLOOKUP($A13,'Entries - PUBLIC'!$C$1:$AO$479,COLUMN()+19,FALSE)</f>
        <v>0</v>
      </c>
      <c r="Q13" s="46">
        <f>VLOOKUP($A13,'Entries - PUBLIC'!$C$1:$AO$479,COLUMN()+19,FALSE)</f>
        <v>0</v>
      </c>
      <c r="R13" s="46">
        <f>VLOOKUP($A13,'Entries - PUBLIC'!$C$1:$AO$479,COLUMN()+19,FALSE)</f>
        <v>0</v>
      </c>
      <c r="S13" s="46">
        <f>VLOOKUP($A13,'Entries - PUBLIC'!$C$1:$AO$479,COLUMN()+19,FALSE)</f>
        <v>0</v>
      </c>
      <c r="T13" s="47">
        <f>VLOOKUP($A13,'Entries - PUBLIC'!$C$1:$AO$479,COLUMN()+19,FALSE)</f>
        <v>0</v>
      </c>
    </row>
    <row r="14" spans="1:20" s="48" customFormat="1" ht="12.75">
      <c r="A14" s="43" t="str">
        <f>+'Entries - DATA'!A27</f>
        <v>Muse</v>
      </c>
      <c r="B14" s="44">
        <f t="shared" si="0"/>
        <v>10</v>
      </c>
      <c r="C14" s="45">
        <f>VLOOKUP($A14,'Entries - PUBLIC'!$C$1:$AO$479,COLUMN()+19,FALSE)</f>
        <v>4</v>
      </c>
      <c r="D14" s="46">
        <f>VLOOKUP($A14,'Entries - PUBLIC'!$C$1:$AO$479,COLUMN()+19,FALSE)</f>
        <v>6</v>
      </c>
      <c r="E14" s="46">
        <f>VLOOKUP($A14,'Entries - PUBLIC'!$C$1:$AO$479,COLUMN()+19,FALSE)</f>
        <v>0</v>
      </c>
      <c r="F14" s="46">
        <f>VLOOKUP($A14,'Entries - PUBLIC'!$C$1:$AO$479,COLUMN()+19,FALSE)</f>
        <v>0</v>
      </c>
      <c r="G14" s="46">
        <f>VLOOKUP($A14,'Entries - PUBLIC'!$C$1:$AO$479,COLUMN()+19,FALSE)</f>
        <v>0</v>
      </c>
      <c r="H14" s="46">
        <f>VLOOKUP($A14,'Entries - PUBLIC'!$C$1:$AO$479,COLUMN()+19,FALSE)</f>
        <v>0</v>
      </c>
      <c r="I14" s="46">
        <f>VLOOKUP($A14,'Entries - PUBLIC'!$C$1:$AO$479,COLUMN()+19,FALSE)</f>
        <v>0</v>
      </c>
      <c r="J14" s="46">
        <f>VLOOKUP($A14,'Entries - PUBLIC'!$C$1:$AO$479,COLUMN()+19,FALSE)</f>
        <v>0</v>
      </c>
      <c r="K14" s="46">
        <f>VLOOKUP($A14,'Entries - PUBLIC'!$C$1:$AO$479,COLUMN()+19,FALSE)</f>
        <v>0</v>
      </c>
      <c r="L14" s="46">
        <f>VLOOKUP($A14,'Entries - PUBLIC'!$C$1:$AO$479,COLUMN()+19,FALSE)</f>
        <v>0</v>
      </c>
      <c r="M14" s="46">
        <f>VLOOKUP($A14,'Entries - PUBLIC'!$C$1:$AO$479,COLUMN()+19,FALSE)</f>
        <v>0</v>
      </c>
      <c r="N14" s="46">
        <f>VLOOKUP($A14,'Entries - PUBLIC'!$C$1:$AO$479,COLUMN()+19,FALSE)</f>
        <v>0</v>
      </c>
      <c r="O14" s="46">
        <f>VLOOKUP($A14,'Entries - PUBLIC'!$C$1:$AO$479,COLUMN()+19,FALSE)</f>
        <v>0</v>
      </c>
      <c r="P14" s="46">
        <f>VLOOKUP($A14,'Entries - PUBLIC'!$C$1:$AO$479,COLUMN()+19,FALSE)</f>
        <v>0</v>
      </c>
      <c r="Q14" s="46">
        <f>VLOOKUP($A14,'Entries - PUBLIC'!$C$1:$AO$479,COLUMN()+19,FALSE)</f>
        <v>0</v>
      </c>
      <c r="R14" s="46">
        <f>VLOOKUP($A14,'Entries - PUBLIC'!$C$1:$AO$479,COLUMN()+19,FALSE)</f>
        <v>0</v>
      </c>
      <c r="S14" s="46">
        <f>VLOOKUP($A14,'Entries - PUBLIC'!$C$1:$AO$479,COLUMN()+19,FALSE)</f>
        <v>0</v>
      </c>
      <c r="T14" s="47">
        <f>VLOOKUP($A14,'Entries - PUBLIC'!$C$1:$AO$479,COLUMN()+19,FALSE)</f>
        <v>0</v>
      </c>
    </row>
    <row r="15" spans="1:20" s="48" customFormat="1" ht="12.75">
      <c r="A15" s="43" t="str">
        <f>+'Entries - DATA'!A36</f>
        <v>Sun</v>
      </c>
      <c r="B15" s="44">
        <f t="shared" si="0"/>
        <v>10</v>
      </c>
      <c r="C15" s="45">
        <f>VLOOKUP($A15,'Entries - PUBLIC'!$C$1:$AO$479,COLUMN()+19,FALSE)</f>
        <v>5</v>
      </c>
      <c r="D15" s="46">
        <f>VLOOKUP($A15,'Entries - PUBLIC'!$C$1:$AO$479,COLUMN()+19,FALSE)</f>
        <v>5</v>
      </c>
      <c r="E15" s="46">
        <f>VLOOKUP($A15,'Entries - PUBLIC'!$C$1:$AO$479,COLUMN()+19,FALSE)</f>
        <v>0</v>
      </c>
      <c r="F15" s="46">
        <f>VLOOKUP($A15,'Entries - PUBLIC'!$C$1:$AO$479,COLUMN()+19,FALSE)</f>
        <v>0</v>
      </c>
      <c r="G15" s="46">
        <f>VLOOKUP($A15,'Entries - PUBLIC'!$C$1:$AO$479,COLUMN()+19,FALSE)</f>
        <v>0</v>
      </c>
      <c r="H15" s="46">
        <f>VLOOKUP($A15,'Entries - PUBLIC'!$C$1:$AO$479,COLUMN()+19,FALSE)</f>
        <v>0</v>
      </c>
      <c r="I15" s="46">
        <f>VLOOKUP($A15,'Entries - PUBLIC'!$C$1:$AO$479,COLUMN()+19,FALSE)</f>
        <v>0</v>
      </c>
      <c r="J15" s="46">
        <f>VLOOKUP($A15,'Entries - PUBLIC'!$C$1:$AO$479,COLUMN()+19,FALSE)</f>
        <v>0</v>
      </c>
      <c r="K15" s="46">
        <f>VLOOKUP($A15,'Entries - PUBLIC'!$C$1:$AO$479,COLUMN()+19,FALSE)</f>
        <v>0</v>
      </c>
      <c r="L15" s="46">
        <f>VLOOKUP($A15,'Entries - PUBLIC'!$C$1:$AO$479,COLUMN()+19,FALSE)</f>
        <v>0</v>
      </c>
      <c r="M15" s="46">
        <f>VLOOKUP($A15,'Entries - PUBLIC'!$C$1:$AO$479,COLUMN()+19,FALSE)</f>
        <v>0</v>
      </c>
      <c r="N15" s="46">
        <f>VLOOKUP($A15,'Entries - PUBLIC'!$C$1:$AO$479,COLUMN()+19,FALSE)</f>
        <v>0</v>
      </c>
      <c r="O15" s="46">
        <f>VLOOKUP($A15,'Entries - PUBLIC'!$C$1:$AO$479,COLUMN()+19,FALSE)</f>
        <v>0</v>
      </c>
      <c r="P15" s="46">
        <f>VLOOKUP($A15,'Entries - PUBLIC'!$C$1:$AO$479,COLUMN()+19,FALSE)</f>
        <v>0</v>
      </c>
      <c r="Q15" s="46">
        <f>VLOOKUP($A15,'Entries - PUBLIC'!$C$1:$AO$479,COLUMN()+19,FALSE)</f>
        <v>0</v>
      </c>
      <c r="R15" s="46">
        <f>VLOOKUP($A15,'Entries - PUBLIC'!$C$1:$AO$479,COLUMN()+19,FALSE)</f>
        <v>0</v>
      </c>
      <c r="S15" s="46">
        <f>VLOOKUP($A15,'Entries - PUBLIC'!$C$1:$AO$479,COLUMN()+19,FALSE)</f>
        <v>0</v>
      </c>
      <c r="T15" s="47">
        <f>VLOOKUP($A15,'Entries - PUBLIC'!$C$1:$AO$479,COLUMN()+19,FALSE)</f>
        <v>0</v>
      </c>
    </row>
    <row r="16" spans="1:20" s="48" customFormat="1" ht="12.75">
      <c r="A16" s="43" t="str">
        <f>+'Entries - DATA'!A43</f>
        <v>Zabb</v>
      </c>
      <c r="B16" s="44">
        <f t="shared" si="0"/>
        <v>10</v>
      </c>
      <c r="C16" s="45">
        <f>VLOOKUP($A16,'Entries - PUBLIC'!$C$1:$AO$479,COLUMN()+19,FALSE)</f>
        <v>5</v>
      </c>
      <c r="D16" s="46">
        <f>VLOOKUP($A16,'Entries - PUBLIC'!$C$1:$AO$479,COLUMN()+19,FALSE)</f>
        <v>5</v>
      </c>
      <c r="E16" s="46">
        <f>VLOOKUP($A16,'Entries - PUBLIC'!$C$1:$AO$479,COLUMN()+19,FALSE)</f>
        <v>0</v>
      </c>
      <c r="F16" s="46">
        <f>VLOOKUP($A16,'Entries - PUBLIC'!$C$1:$AO$479,COLUMN()+19,FALSE)</f>
        <v>0</v>
      </c>
      <c r="G16" s="46">
        <f>VLOOKUP($A16,'Entries - PUBLIC'!$C$1:$AO$479,COLUMN()+19,FALSE)</f>
        <v>0</v>
      </c>
      <c r="H16" s="46">
        <f>VLOOKUP($A16,'Entries - PUBLIC'!$C$1:$AO$479,COLUMN()+19,FALSE)</f>
        <v>0</v>
      </c>
      <c r="I16" s="46">
        <f>VLOOKUP($A16,'Entries - PUBLIC'!$C$1:$AO$479,COLUMN()+19,FALSE)</f>
        <v>0</v>
      </c>
      <c r="J16" s="46">
        <f>VLOOKUP($A16,'Entries - PUBLIC'!$C$1:$AO$479,COLUMN()+19,FALSE)</f>
        <v>0</v>
      </c>
      <c r="K16" s="46">
        <f>VLOOKUP($A16,'Entries - PUBLIC'!$C$1:$AO$479,COLUMN()+19,FALSE)</f>
        <v>0</v>
      </c>
      <c r="L16" s="46">
        <f>VLOOKUP($A16,'Entries - PUBLIC'!$C$1:$AO$479,COLUMN()+19,FALSE)</f>
        <v>0</v>
      </c>
      <c r="M16" s="46">
        <f>VLOOKUP($A16,'Entries - PUBLIC'!$C$1:$AO$479,COLUMN()+19,FALSE)</f>
        <v>0</v>
      </c>
      <c r="N16" s="46">
        <f>VLOOKUP($A16,'Entries - PUBLIC'!$C$1:$AO$479,COLUMN()+19,FALSE)</f>
        <v>0</v>
      </c>
      <c r="O16" s="46">
        <f>VLOOKUP($A16,'Entries - PUBLIC'!$C$1:$AO$479,COLUMN()+19,FALSE)</f>
        <v>0</v>
      </c>
      <c r="P16" s="46">
        <f>VLOOKUP($A16,'Entries - PUBLIC'!$C$1:$AO$479,COLUMN()+19,FALSE)</f>
        <v>0</v>
      </c>
      <c r="Q16" s="46">
        <f>VLOOKUP($A16,'Entries - PUBLIC'!$C$1:$AO$479,COLUMN()+19,FALSE)</f>
        <v>0</v>
      </c>
      <c r="R16" s="46">
        <f>VLOOKUP($A16,'Entries - PUBLIC'!$C$1:$AO$479,COLUMN()+19,FALSE)</f>
        <v>0</v>
      </c>
      <c r="S16" s="46">
        <f>VLOOKUP($A16,'Entries - PUBLIC'!$C$1:$AO$479,COLUMN()+19,FALSE)</f>
        <v>0</v>
      </c>
      <c r="T16" s="47">
        <f>VLOOKUP($A16,'Entries - PUBLIC'!$C$1:$AO$479,COLUMN()+19,FALSE)</f>
        <v>0</v>
      </c>
    </row>
    <row r="17" spans="1:20" s="48" customFormat="1" ht="12.75">
      <c r="A17" s="43" t="str">
        <f>+'Entries - DATA'!A5</f>
        <v>Anderson</v>
      </c>
      <c r="B17" s="44">
        <f t="shared" si="0"/>
        <v>9.02</v>
      </c>
      <c r="C17" s="45">
        <f>VLOOKUP($A17,'Entries - PUBLIC'!$C$1:$AO$479,COLUMN()+19,FALSE)</f>
        <v>4</v>
      </c>
      <c r="D17" s="46">
        <f>VLOOKUP($A17,'Entries - PUBLIC'!$C$1:$AO$479,COLUMN()+19,FALSE)</f>
        <v>5</v>
      </c>
      <c r="E17" s="46">
        <f>VLOOKUP($A17,'Entries - PUBLIC'!$C$1:$AO$479,COLUMN()+19,FALSE)</f>
        <v>0</v>
      </c>
      <c r="F17" s="46">
        <f>VLOOKUP($A17,'Entries - PUBLIC'!$C$1:$AO$479,COLUMN()+19,FALSE)</f>
        <v>0</v>
      </c>
      <c r="G17" s="46">
        <f>VLOOKUP($A17,'Entries - PUBLIC'!$C$1:$AO$479,COLUMN()+19,FALSE)</f>
        <v>0</v>
      </c>
      <c r="H17" s="46">
        <f>VLOOKUP($A17,'Entries - PUBLIC'!$C$1:$AO$479,COLUMN()+19,FALSE)</f>
        <v>0</v>
      </c>
      <c r="I17" s="46">
        <f>VLOOKUP($A17,'Entries - PUBLIC'!$C$1:$AO$479,COLUMN()+19,FALSE)</f>
        <v>0</v>
      </c>
      <c r="J17" s="46">
        <f>VLOOKUP($A17,'Entries - PUBLIC'!$C$1:$AO$479,COLUMN()+19,FALSE)</f>
        <v>0</v>
      </c>
      <c r="K17" s="46">
        <f>VLOOKUP($A17,'Entries - PUBLIC'!$C$1:$AO$479,COLUMN()+19,FALSE)</f>
        <v>0</v>
      </c>
      <c r="L17" s="46">
        <f>VLOOKUP($A17,'Entries - PUBLIC'!$C$1:$AO$479,COLUMN()+19,FALSE)</f>
        <v>0</v>
      </c>
      <c r="M17" s="46">
        <f>VLOOKUP($A17,'Entries - PUBLIC'!$C$1:$AO$479,COLUMN()+19,FALSE)</f>
        <v>0</v>
      </c>
      <c r="N17" s="46">
        <f>VLOOKUP($A17,'Entries - PUBLIC'!$C$1:$AO$479,COLUMN()+19,FALSE)</f>
        <v>0</v>
      </c>
      <c r="O17" s="46">
        <f>VLOOKUP($A17,'Entries - PUBLIC'!$C$1:$AO$479,COLUMN()+19,FALSE)</f>
        <v>0</v>
      </c>
      <c r="P17" s="46">
        <f>VLOOKUP($A17,'Entries - PUBLIC'!$C$1:$AO$479,COLUMN()+19,FALSE)</f>
        <v>0</v>
      </c>
      <c r="Q17" s="46">
        <f>VLOOKUP($A17,'Entries - PUBLIC'!$C$1:$AO$479,COLUMN()+19,FALSE)</f>
        <v>0</v>
      </c>
      <c r="R17" s="46">
        <f>VLOOKUP($A17,'Entries - PUBLIC'!$C$1:$AO$479,COLUMN()+19,FALSE)</f>
        <v>0</v>
      </c>
      <c r="S17" s="46">
        <f>VLOOKUP($A17,'Entries - PUBLIC'!$C$1:$AO$479,COLUMN()+19,FALSE)</f>
        <v>0</v>
      </c>
      <c r="T17" s="47">
        <f>VLOOKUP($A17,'Entries - PUBLIC'!$C$1:$AO$479,COLUMN()+19,FALSE)</f>
        <v>2</v>
      </c>
    </row>
    <row r="18" spans="1:20" s="48" customFormat="1" ht="12.75">
      <c r="A18" s="43" t="str">
        <f>+'Entries - DATA'!A9</f>
        <v>Dent</v>
      </c>
      <c r="B18" s="44">
        <f t="shared" si="0"/>
        <v>9.02</v>
      </c>
      <c r="C18" s="45">
        <f>VLOOKUP($A18,'Entries - PUBLIC'!$C$1:$AO$479,COLUMN()+19,FALSE)</f>
        <v>5</v>
      </c>
      <c r="D18" s="46">
        <f>VLOOKUP($A18,'Entries - PUBLIC'!$C$1:$AO$479,COLUMN()+19,FALSE)</f>
        <v>4</v>
      </c>
      <c r="E18" s="46">
        <f>VLOOKUP($A18,'Entries - PUBLIC'!$C$1:$AO$479,COLUMN()+19,FALSE)</f>
        <v>0</v>
      </c>
      <c r="F18" s="46">
        <f>VLOOKUP($A18,'Entries - PUBLIC'!$C$1:$AO$479,COLUMN()+19,FALSE)</f>
        <v>0</v>
      </c>
      <c r="G18" s="46">
        <f>VLOOKUP($A18,'Entries - PUBLIC'!$C$1:$AO$479,COLUMN()+19,FALSE)</f>
        <v>0</v>
      </c>
      <c r="H18" s="46">
        <f>VLOOKUP($A18,'Entries - PUBLIC'!$C$1:$AO$479,COLUMN()+19,FALSE)</f>
        <v>0</v>
      </c>
      <c r="I18" s="46">
        <f>VLOOKUP($A18,'Entries - PUBLIC'!$C$1:$AO$479,COLUMN()+19,FALSE)</f>
        <v>0</v>
      </c>
      <c r="J18" s="46">
        <f>VLOOKUP($A18,'Entries - PUBLIC'!$C$1:$AO$479,COLUMN()+19,FALSE)</f>
        <v>0</v>
      </c>
      <c r="K18" s="46">
        <f>VLOOKUP($A18,'Entries - PUBLIC'!$C$1:$AO$479,COLUMN()+19,FALSE)</f>
        <v>0</v>
      </c>
      <c r="L18" s="46">
        <f>VLOOKUP($A18,'Entries - PUBLIC'!$C$1:$AO$479,COLUMN()+19,FALSE)</f>
        <v>0</v>
      </c>
      <c r="M18" s="46">
        <f>VLOOKUP($A18,'Entries - PUBLIC'!$C$1:$AO$479,COLUMN()+19,FALSE)</f>
        <v>0</v>
      </c>
      <c r="N18" s="46">
        <f>VLOOKUP($A18,'Entries - PUBLIC'!$C$1:$AO$479,COLUMN()+19,FALSE)</f>
        <v>0</v>
      </c>
      <c r="O18" s="46">
        <f>VLOOKUP($A18,'Entries - PUBLIC'!$C$1:$AO$479,COLUMN()+19,FALSE)</f>
        <v>0</v>
      </c>
      <c r="P18" s="46">
        <f>VLOOKUP($A18,'Entries - PUBLIC'!$C$1:$AO$479,COLUMN()+19,FALSE)</f>
        <v>0</v>
      </c>
      <c r="Q18" s="46">
        <f>VLOOKUP($A18,'Entries - PUBLIC'!$C$1:$AO$479,COLUMN()+19,FALSE)</f>
        <v>0</v>
      </c>
      <c r="R18" s="46">
        <f>VLOOKUP($A18,'Entries - PUBLIC'!$C$1:$AO$479,COLUMN()+19,FALSE)</f>
        <v>0</v>
      </c>
      <c r="S18" s="46">
        <f>VLOOKUP($A18,'Entries - PUBLIC'!$C$1:$AO$479,COLUMN()+19,FALSE)</f>
        <v>0</v>
      </c>
      <c r="T18" s="47">
        <f>VLOOKUP($A18,'Entries - PUBLIC'!$C$1:$AO$479,COLUMN()+19,FALSE)</f>
        <v>2</v>
      </c>
    </row>
    <row r="19" spans="1:20" s="48" customFormat="1" ht="12.75">
      <c r="A19" s="43" t="str">
        <f>+'Entries - DATA'!A29</f>
        <v>Nolle</v>
      </c>
      <c r="B19" s="44">
        <f t="shared" si="0"/>
        <v>9.02</v>
      </c>
      <c r="C19" s="45">
        <f>VLOOKUP($A19,'Entries - PUBLIC'!$C$1:$AO$479,COLUMN()+19,FALSE)</f>
        <v>6</v>
      </c>
      <c r="D19" s="46">
        <f>VLOOKUP($A19,'Entries - PUBLIC'!$C$1:$AO$479,COLUMN()+19,FALSE)</f>
        <v>3</v>
      </c>
      <c r="E19" s="46">
        <f>VLOOKUP($A19,'Entries - PUBLIC'!$C$1:$AO$479,COLUMN()+19,FALSE)</f>
        <v>0</v>
      </c>
      <c r="F19" s="46">
        <f>VLOOKUP($A19,'Entries - PUBLIC'!$C$1:$AO$479,COLUMN()+19,FALSE)</f>
        <v>0</v>
      </c>
      <c r="G19" s="46">
        <f>VLOOKUP($A19,'Entries - PUBLIC'!$C$1:$AO$479,COLUMN()+19,FALSE)</f>
        <v>0</v>
      </c>
      <c r="H19" s="46">
        <f>VLOOKUP($A19,'Entries - PUBLIC'!$C$1:$AO$479,COLUMN()+19,FALSE)</f>
        <v>0</v>
      </c>
      <c r="I19" s="46">
        <f>VLOOKUP($A19,'Entries - PUBLIC'!$C$1:$AO$479,COLUMN()+19,FALSE)</f>
        <v>0</v>
      </c>
      <c r="J19" s="46">
        <f>VLOOKUP($A19,'Entries - PUBLIC'!$C$1:$AO$479,COLUMN()+19,FALSE)</f>
        <v>0</v>
      </c>
      <c r="K19" s="46">
        <f>VLOOKUP($A19,'Entries - PUBLIC'!$C$1:$AO$479,COLUMN()+19,FALSE)</f>
        <v>0</v>
      </c>
      <c r="L19" s="46">
        <f>VLOOKUP($A19,'Entries - PUBLIC'!$C$1:$AO$479,COLUMN()+19,FALSE)</f>
        <v>0</v>
      </c>
      <c r="M19" s="46">
        <f>VLOOKUP($A19,'Entries - PUBLIC'!$C$1:$AO$479,COLUMN()+19,FALSE)</f>
        <v>0</v>
      </c>
      <c r="N19" s="46">
        <f>VLOOKUP($A19,'Entries - PUBLIC'!$C$1:$AO$479,COLUMN()+19,FALSE)</f>
        <v>0</v>
      </c>
      <c r="O19" s="46">
        <f>VLOOKUP($A19,'Entries - PUBLIC'!$C$1:$AO$479,COLUMN()+19,FALSE)</f>
        <v>0</v>
      </c>
      <c r="P19" s="46">
        <f>VLOOKUP($A19,'Entries - PUBLIC'!$C$1:$AO$479,COLUMN()+19,FALSE)</f>
        <v>0</v>
      </c>
      <c r="Q19" s="46">
        <f>VLOOKUP($A19,'Entries - PUBLIC'!$C$1:$AO$479,COLUMN()+19,FALSE)</f>
        <v>0</v>
      </c>
      <c r="R19" s="46">
        <f>VLOOKUP($A19,'Entries - PUBLIC'!$C$1:$AO$479,COLUMN()+19,FALSE)</f>
        <v>0</v>
      </c>
      <c r="S19" s="46">
        <f>VLOOKUP($A19,'Entries - PUBLIC'!$C$1:$AO$479,COLUMN()+19,FALSE)</f>
        <v>0</v>
      </c>
      <c r="T19" s="47">
        <f>VLOOKUP($A19,'Entries - PUBLIC'!$C$1:$AO$479,COLUMN()+19,FALSE)</f>
        <v>2</v>
      </c>
    </row>
    <row r="20" spans="1:20" s="48" customFormat="1" ht="12.75">
      <c r="A20" s="43" t="str">
        <f>+'Entries - DATA'!A40</f>
        <v>Vella</v>
      </c>
      <c r="B20" s="44">
        <f t="shared" si="0"/>
        <v>9.02</v>
      </c>
      <c r="C20" s="45">
        <f>VLOOKUP($A20,'Entries - PUBLIC'!$C$1:$AO$479,COLUMN()+19,FALSE)</f>
        <v>5</v>
      </c>
      <c r="D20" s="46">
        <f>VLOOKUP($A20,'Entries - PUBLIC'!$C$1:$AO$479,COLUMN()+19,FALSE)</f>
        <v>4</v>
      </c>
      <c r="E20" s="46">
        <f>VLOOKUP($A20,'Entries - PUBLIC'!$C$1:$AO$479,COLUMN()+19,FALSE)</f>
        <v>0</v>
      </c>
      <c r="F20" s="46">
        <f>VLOOKUP($A20,'Entries - PUBLIC'!$C$1:$AO$479,COLUMN()+19,FALSE)</f>
        <v>0</v>
      </c>
      <c r="G20" s="46">
        <f>VLOOKUP($A20,'Entries - PUBLIC'!$C$1:$AO$479,COLUMN()+19,FALSE)</f>
        <v>0</v>
      </c>
      <c r="H20" s="46">
        <f>VLOOKUP($A20,'Entries - PUBLIC'!$C$1:$AO$479,COLUMN()+19,FALSE)</f>
        <v>0</v>
      </c>
      <c r="I20" s="46">
        <f>VLOOKUP($A20,'Entries - PUBLIC'!$C$1:$AO$479,COLUMN()+19,FALSE)</f>
        <v>0</v>
      </c>
      <c r="J20" s="46">
        <f>VLOOKUP($A20,'Entries - PUBLIC'!$C$1:$AO$479,COLUMN()+19,FALSE)</f>
        <v>0</v>
      </c>
      <c r="K20" s="46">
        <f>VLOOKUP($A20,'Entries - PUBLIC'!$C$1:$AO$479,COLUMN()+19,FALSE)</f>
        <v>0</v>
      </c>
      <c r="L20" s="46">
        <f>VLOOKUP($A20,'Entries - PUBLIC'!$C$1:$AO$479,COLUMN()+19,FALSE)</f>
        <v>0</v>
      </c>
      <c r="M20" s="46">
        <f>VLOOKUP($A20,'Entries - PUBLIC'!$C$1:$AO$479,COLUMN()+19,FALSE)</f>
        <v>0</v>
      </c>
      <c r="N20" s="46">
        <f>VLOOKUP($A20,'Entries - PUBLIC'!$C$1:$AO$479,COLUMN()+19,FALSE)</f>
        <v>0</v>
      </c>
      <c r="O20" s="46">
        <f>VLOOKUP($A20,'Entries - PUBLIC'!$C$1:$AO$479,COLUMN()+19,FALSE)</f>
        <v>0</v>
      </c>
      <c r="P20" s="46">
        <f>VLOOKUP($A20,'Entries - PUBLIC'!$C$1:$AO$479,COLUMN()+19,FALSE)</f>
        <v>0</v>
      </c>
      <c r="Q20" s="46">
        <f>VLOOKUP($A20,'Entries - PUBLIC'!$C$1:$AO$479,COLUMN()+19,FALSE)</f>
        <v>0</v>
      </c>
      <c r="R20" s="46">
        <f>VLOOKUP($A20,'Entries - PUBLIC'!$C$1:$AO$479,COLUMN()+19,FALSE)</f>
        <v>0</v>
      </c>
      <c r="S20" s="46">
        <f>VLOOKUP($A20,'Entries - PUBLIC'!$C$1:$AO$479,COLUMN()+19,FALSE)</f>
        <v>0</v>
      </c>
      <c r="T20" s="47">
        <f>VLOOKUP($A20,'Entries - PUBLIC'!$C$1:$AO$479,COLUMN()+19,FALSE)</f>
        <v>2</v>
      </c>
    </row>
    <row r="21" spans="1:20" s="48" customFormat="1" ht="12.75">
      <c r="A21" s="43" t="str">
        <f>+'Entries - DATA'!A31</f>
        <v>Proulx</v>
      </c>
      <c r="B21" s="44">
        <f t="shared" si="0"/>
        <v>9.01</v>
      </c>
      <c r="C21" s="45">
        <f>VLOOKUP($A21,'Entries - PUBLIC'!$C$1:$AO$479,COLUMN()+19,FALSE)</f>
        <v>4</v>
      </c>
      <c r="D21" s="46">
        <f>VLOOKUP($A21,'Entries - PUBLIC'!$C$1:$AO$479,COLUMN()+19,FALSE)</f>
        <v>5</v>
      </c>
      <c r="E21" s="46">
        <f>VLOOKUP($A21,'Entries - PUBLIC'!$C$1:$AO$479,COLUMN()+19,FALSE)</f>
        <v>0</v>
      </c>
      <c r="F21" s="46">
        <f>VLOOKUP($A21,'Entries - PUBLIC'!$C$1:$AO$479,COLUMN()+19,FALSE)</f>
        <v>0</v>
      </c>
      <c r="G21" s="46">
        <f>VLOOKUP($A21,'Entries - PUBLIC'!$C$1:$AO$479,COLUMN()+19,FALSE)</f>
        <v>0</v>
      </c>
      <c r="H21" s="46">
        <f>VLOOKUP($A21,'Entries - PUBLIC'!$C$1:$AO$479,COLUMN()+19,FALSE)</f>
        <v>0</v>
      </c>
      <c r="I21" s="46">
        <f>VLOOKUP($A21,'Entries - PUBLIC'!$C$1:$AO$479,COLUMN()+19,FALSE)</f>
        <v>0</v>
      </c>
      <c r="J21" s="46">
        <f>VLOOKUP($A21,'Entries - PUBLIC'!$C$1:$AO$479,COLUMN()+19,FALSE)</f>
        <v>0</v>
      </c>
      <c r="K21" s="46">
        <f>VLOOKUP($A21,'Entries - PUBLIC'!$C$1:$AO$479,COLUMN()+19,FALSE)</f>
        <v>0</v>
      </c>
      <c r="L21" s="46">
        <f>VLOOKUP($A21,'Entries - PUBLIC'!$C$1:$AO$479,COLUMN()+19,FALSE)</f>
        <v>0</v>
      </c>
      <c r="M21" s="46">
        <f>VLOOKUP($A21,'Entries - PUBLIC'!$C$1:$AO$479,COLUMN()+19,FALSE)</f>
        <v>0</v>
      </c>
      <c r="N21" s="46">
        <f>VLOOKUP($A21,'Entries - PUBLIC'!$C$1:$AO$479,COLUMN()+19,FALSE)</f>
        <v>0</v>
      </c>
      <c r="O21" s="46">
        <f>VLOOKUP($A21,'Entries - PUBLIC'!$C$1:$AO$479,COLUMN()+19,FALSE)</f>
        <v>0</v>
      </c>
      <c r="P21" s="46">
        <f>VLOOKUP($A21,'Entries - PUBLIC'!$C$1:$AO$479,COLUMN()+19,FALSE)</f>
        <v>0</v>
      </c>
      <c r="Q21" s="46">
        <f>VLOOKUP($A21,'Entries - PUBLIC'!$C$1:$AO$479,COLUMN()+19,FALSE)</f>
        <v>0</v>
      </c>
      <c r="R21" s="46">
        <f>VLOOKUP($A21,'Entries - PUBLIC'!$C$1:$AO$479,COLUMN()+19,FALSE)</f>
        <v>0</v>
      </c>
      <c r="S21" s="46">
        <f>VLOOKUP($A21,'Entries - PUBLIC'!$C$1:$AO$479,COLUMN()+19,FALSE)</f>
        <v>0</v>
      </c>
      <c r="T21" s="47">
        <f>VLOOKUP($A21,'Entries - PUBLIC'!$C$1:$AO$479,COLUMN()+19,FALSE)</f>
        <v>1</v>
      </c>
    </row>
    <row r="22" spans="1:20" s="48" customFormat="1" ht="12.75">
      <c r="A22" s="43" t="str">
        <f>+'Entries - DATA'!A16</f>
        <v>Grubb</v>
      </c>
      <c r="B22" s="44">
        <f t="shared" si="0"/>
        <v>9</v>
      </c>
      <c r="C22" s="45">
        <f>VLOOKUP($A22,'Entries - PUBLIC'!$C$1:$AO$479,COLUMN()+19,FALSE)</f>
        <v>5</v>
      </c>
      <c r="D22" s="46">
        <f>VLOOKUP($A22,'Entries - PUBLIC'!$C$1:$AO$479,COLUMN()+19,FALSE)</f>
        <v>4</v>
      </c>
      <c r="E22" s="46">
        <f>VLOOKUP($A22,'Entries - PUBLIC'!$C$1:$AO$479,COLUMN()+19,FALSE)</f>
        <v>0</v>
      </c>
      <c r="F22" s="46">
        <f>VLOOKUP($A22,'Entries - PUBLIC'!$C$1:$AO$479,COLUMN()+19,FALSE)</f>
        <v>0</v>
      </c>
      <c r="G22" s="46">
        <f>VLOOKUP($A22,'Entries - PUBLIC'!$C$1:$AO$479,COLUMN()+19,FALSE)</f>
        <v>0</v>
      </c>
      <c r="H22" s="46">
        <f>VLOOKUP($A22,'Entries - PUBLIC'!$C$1:$AO$479,COLUMN()+19,FALSE)</f>
        <v>0</v>
      </c>
      <c r="I22" s="46">
        <f>VLOOKUP($A22,'Entries - PUBLIC'!$C$1:$AO$479,COLUMN()+19,FALSE)</f>
        <v>0</v>
      </c>
      <c r="J22" s="46">
        <f>VLOOKUP($A22,'Entries - PUBLIC'!$C$1:$AO$479,COLUMN()+19,FALSE)</f>
        <v>0</v>
      </c>
      <c r="K22" s="46">
        <f>VLOOKUP($A22,'Entries - PUBLIC'!$C$1:$AO$479,COLUMN()+19,FALSE)</f>
        <v>0</v>
      </c>
      <c r="L22" s="46">
        <f>VLOOKUP($A22,'Entries - PUBLIC'!$C$1:$AO$479,COLUMN()+19,FALSE)</f>
        <v>0</v>
      </c>
      <c r="M22" s="46">
        <f>VLOOKUP($A22,'Entries - PUBLIC'!$C$1:$AO$479,COLUMN()+19,FALSE)</f>
        <v>0</v>
      </c>
      <c r="N22" s="46">
        <f>VLOOKUP($A22,'Entries - PUBLIC'!$C$1:$AO$479,COLUMN()+19,FALSE)</f>
        <v>0</v>
      </c>
      <c r="O22" s="46">
        <f>VLOOKUP($A22,'Entries - PUBLIC'!$C$1:$AO$479,COLUMN()+19,FALSE)</f>
        <v>0</v>
      </c>
      <c r="P22" s="46">
        <f>VLOOKUP($A22,'Entries - PUBLIC'!$C$1:$AO$479,COLUMN()+19,FALSE)</f>
        <v>0</v>
      </c>
      <c r="Q22" s="46">
        <f>VLOOKUP($A22,'Entries - PUBLIC'!$C$1:$AO$479,COLUMN()+19,FALSE)</f>
        <v>0</v>
      </c>
      <c r="R22" s="46">
        <f>VLOOKUP($A22,'Entries - PUBLIC'!$C$1:$AO$479,COLUMN()+19,FALSE)</f>
        <v>0</v>
      </c>
      <c r="S22" s="46">
        <f>VLOOKUP($A22,'Entries - PUBLIC'!$C$1:$AO$479,COLUMN()+19,FALSE)</f>
        <v>0</v>
      </c>
      <c r="T22" s="47">
        <f>VLOOKUP($A22,'Entries - PUBLIC'!$C$1:$AO$479,COLUMN()+19,FALSE)</f>
        <v>0</v>
      </c>
    </row>
    <row r="23" spans="1:20" s="48" customFormat="1" ht="12.75">
      <c r="A23" s="43" t="str">
        <f>+'Entries - DATA'!A13</f>
        <v>Fox</v>
      </c>
      <c r="B23" s="44">
        <f t="shared" si="0"/>
        <v>8.02</v>
      </c>
      <c r="C23" s="45">
        <f>VLOOKUP($A23,'Entries - PUBLIC'!$C$1:$AO$479,COLUMN()+19,FALSE)</f>
        <v>3</v>
      </c>
      <c r="D23" s="46">
        <f>VLOOKUP($A23,'Entries - PUBLIC'!$C$1:$AO$479,COLUMN()+19,FALSE)</f>
        <v>5</v>
      </c>
      <c r="E23" s="46">
        <f>VLOOKUP($A23,'Entries - PUBLIC'!$C$1:$AO$479,COLUMN()+19,FALSE)</f>
        <v>0</v>
      </c>
      <c r="F23" s="46">
        <f>VLOOKUP($A23,'Entries - PUBLIC'!$C$1:$AO$479,COLUMN()+19,FALSE)</f>
        <v>0</v>
      </c>
      <c r="G23" s="46">
        <f>VLOOKUP($A23,'Entries - PUBLIC'!$C$1:$AO$479,COLUMN()+19,FALSE)</f>
        <v>0</v>
      </c>
      <c r="H23" s="46">
        <f>VLOOKUP($A23,'Entries - PUBLIC'!$C$1:$AO$479,COLUMN()+19,FALSE)</f>
        <v>0</v>
      </c>
      <c r="I23" s="46">
        <f>VLOOKUP($A23,'Entries - PUBLIC'!$C$1:$AO$479,COLUMN()+19,FALSE)</f>
        <v>0</v>
      </c>
      <c r="J23" s="46">
        <f>VLOOKUP($A23,'Entries - PUBLIC'!$C$1:$AO$479,COLUMN()+19,FALSE)</f>
        <v>0</v>
      </c>
      <c r="K23" s="46">
        <f>VLOOKUP($A23,'Entries - PUBLIC'!$C$1:$AO$479,COLUMN()+19,FALSE)</f>
        <v>0</v>
      </c>
      <c r="L23" s="46">
        <f>VLOOKUP($A23,'Entries - PUBLIC'!$C$1:$AO$479,COLUMN()+19,FALSE)</f>
        <v>0</v>
      </c>
      <c r="M23" s="46">
        <f>VLOOKUP($A23,'Entries - PUBLIC'!$C$1:$AO$479,COLUMN()+19,FALSE)</f>
        <v>0</v>
      </c>
      <c r="N23" s="46">
        <f>VLOOKUP($A23,'Entries - PUBLIC'!$C$1:$AO$479,COLUMN()+19,FALSE)</f>
        <v>0</v>
      </c>
      <c r="O23" s="46">
        <f>VLOOKUP($A23,'Entries - PUBLIC'!$C$1:$AO$479,COLUMN()+19,FALSE)</f>
        <v>0</v>
      </c>
      <c r="P23" s="46">
        <f>VLOOKUP($A23,'Entries - PUBLIC'!$C$1:$AO$479,COLUMN()+19,FALSE)</f>
        <v>0</v>
      </c>
      <c r="Q23" s="46">
        <f>VLOOKUP($A23,'Entries - PUBLIC'!$C$1:$AO$479,COLUMN()+19,FALSE)</f>
        <v>0</v>
      </c>
      <c r="R23" s="46">
        <f>VLOOKUP($A23,'Entries - PUBLIC'!$C$1:$AO$479,COLUMN()+19,FALSE)</f>
        <v>0</v>
      </c>
      <c r="S23" s="46">
        <f>VLOOKUP($A23,'Entries - PUBLIC'!$C$1:$AO$479,COLUMN()+19,FALSE)</f>
        <v>0</v>
      </c>
      <c r="T23" s="47">
        <f>VLOOKUP($A23,'Entries - PUBLIC'!$C$1:$AO$479,COLUMN()+19,FALSE)</f>
        <v>2</v>
      </c>
    </row>
    <row r="24" spans="1:20" s="48" customFormat="1" ht="12.75">
      <c r="A24" s="43" t="str">
        <f>+'Entries - DATA'!A19</f>
        <v>Ignacio</v>
      </c>
      <c r="B24" s="44">
        <f t="shared" si="0"/>
        <v>8.02</v>
      </c>
      <c r="C24" s="45">
        <f>VLOOKUP($A24,'Entries - PUBLIC'!$C$1:$AO$479,COLUMN()+19,FALSE)</f>
        <v>5</v>
      </c>
      <c r="D24" s="46">
        <f>VLOOKUP($A24,'Entries - PUBLIC'!$C$1:$AO$479,COLUMN()+19,FALSE)</f>
        <v>3</v>
      </c>
      <c r="E24" s="46">
        <f>VLOOKUP($A24,'Entries - PUBLIC'!$C$1:$AO$479,COLUMN()+19,FALSE)</f>
        <v>0</v>
      </c>
      <c r="F24" s="46">
        <f>VLOOKUP($A24,'Entries - PUBLIC'!$C$1:$AO$479,COLUMN()+19,FALSE)</f>
        <v>0</v>
      </c>
      <c r="G24" s="46">
        <f>VLOOKUP($A24,'Entries - PUBLIC'!$C$1:$AO$479,COLUMN()+19,FALSE)</f>
        <v>0</v>
      </c>
      <c r="H24" s="46">
        <f>VLOOKUP($A24,'Entries - PUBLIC'!$C$1:$AO$479,COLUMN()+19,FALSE)</f>
        <v>0</v>
      </c>
      <c r="I24" s="46">
        <f>VLOOKUP($A24,'Entries - PUBLIC'!$C$1:$AO$479,COLUMN()+19,FALSE)</f>
        <v>0</v>
      </c>
      <c r="J24" s="46">
        <f>VLOOKUP($A24,'Entries - PUBLIC'!$C$1:$AO$479,COLUMN()+19,FALSE)</f>
        <v>0</v>
      </c>
      <c r="K24" s="46">
        <f>VLOOKUP($A24,'Entries - PUBLIC'!$C$1:$AO$479,COLUMN()+19,FALSE)</f>
        <v>0</v>
      </c>
      <c r="L24" s="46">
        <f>VLOOKUP($A24,'Entries - PUBLIC'!$C$1:$AO$479,COLUMN()+19,FALSE)</f>
        <v>0</v>
      </c>
      <c r="M24" s="46">
        <f>VLOOKUP($A24,'Entries - PUBLIC'!$C$1:$AO$479,COLUMN()+19,FALSE)</f>
        <v>0</v>
      </c>
      <c r="N24" s="46">
        <f>VLOOKUP($A24,'Entries - PUBLIC'!$C$1:$AO$479,COLUMN()+19,FALSE)</f>
        <v>0</v>
      </c>
      <c r="O24" s="46">
        <f>VLOOKUP($A24,'Entries - PUBLIC'!$C$1:$AO$479,COLUMN()+19,FALSE)</f>
        <v>0</v>
      </c>
      <c r="P24" s="46">
        <f>VLOOKUP($A24,'Entries - PUBLIC'!$C$1:$AO$479,COLUMN()+19,FALSE)</f>
        <v>0</v>
      </c>
      <c r="Q24" s="46">
        <f>VLOOKUP($A24,'Entries - PUBLIC'!$C$1:$AO$479,COLUMN()+19,FALSE)</f>
        <v>0</v>
      </c>
      <c r="R24" s="46">
        <f>VLOOKUP($A24,'Entries - PUBLIC'!$C$1:$AO$479,COLUMN()+19,FALSE)</f>
        <v>0</v>
      </c>
      <c r="S24" s="46">
        <f>VLOOKUP($A24,'Entries - PUBLIC'!$C$1:$AO$479,COLUMN()+19,FALSE)</f>
        <v>0</v>
      </c>
      <c r="T24" s="47">
        <f>VLOOKUP($A24,'Entries - PUBLIC'!$C$1:$AO$479,COLUMN()+19,FALSE)</f>
        <v>2</v>
      </c>
    </row>
    <row r="25" spans="1:20" s="48" customFormat="1" ht="12.75">
      <c r="A25" s="43" t="str">
        <f>+'Entries - DATA'!A37</f>
        <v>Tosh</v>
      </c>
      <c r="B25" s="44">
        <f t="shared" si="0"/>
        <v>8.02</v>
      </c>
      <c r="C25" s="45">
        <f>VLOOKUP($A25,'Entries - PUBLIC'!$C$1:$AO$479,COLUMN()+19,FALSE)</f>
        <v>4</v>
      </c>
      <c r="D25" s="46">
        <f>VLOOKUP($A25,'Entries - PUBLIC'!$C$1:$AO$479,COLUMN()+19,FALSE)</f>
        <v>4</v>
      </c>
      <c r="E25" s="46">
        <f>VLOOKUP($A25,'Entries - PUBLIC'!$C$1:$AO$479,COLUMN()+19,FALSE)</f>
        <v>0</v>
      </c>
      <c r="F25" s="46">
        <f>VLOOKUP($A25,'Entries - PUBLIC'!$C$1:$AO$479,COLUMN()+19,FALSE)</f>
        <v>0</v>
      </c>
      <c r="G25" s="46">
        <f>VLOOKUP($A25,'Entries - PUBLIC'!$C$1:$AO$479,COLUMN()+19,FALSE)</f>
        <v>0</v>
      </c>
      <c r="H25" s="46">
        <f>VLOOKUP($A25,'Entries - PUBLIC'!$C$1:$AO$479,COLUMN()+19,FALSE)</f>
        <v>0</v>
      </c>
      <c r="I25" s="46">
        <f>VLOOKUP($A25,'Entries - PUBLIC'!$C$1:$AO$479,COLUMN()+19,FALSE)</f>
        <v>0</v>
      </c>
      <c r="J25" s="46">
        <f>VLOOKUP($A25,'Entries - PUBLIC'!$C$1:$AO$479,COLUMN()+19,FALSE)</f>
        <v>0</v>
      </c>
      <c r="K25" s="46">
        <f>VLOOKUP($A25,'Entries - PUBLIC'!$C$1:$AO$479,COLUMN()+19,FALSE)</f>
        <v>0</v>
      </c>
      <c r="L25" s="46">
        <f>VLOOKUP($A25,'Entries - PUBLIC'!$C$1:$AO$479,COLUMN()+19,FALSE)</f>
        <v>0</v>
      </c>
      <c r="M25" s="46">
        <f>VLOOKUP($A25,'Entries - PUBLIC'!$C$1:$AO$479,COLUMN()+19,FALSE)</f>
        <v>0</v>
      </c>
      <c r="N25" s="46">
        <f>VLOOKUP($A25,'Entries - PUBLIC'!$C$1:$AO$479,COLUMN()+19,FALSE)</f>
        <v>0</v>
      </c>
      <c r="O25" s="46">
        <f>VLOOKUP($A25,'Entries - PUBLIC'!$C$1:$AO$479,COLUMN()+19,FALSE)</f>
        <v>0</v>
      </c>
      <c r="P25" s="46">
        <f>VLOOKUP($A25,'Entries - PUBLIC'!$C$1:$AO$479,COLUMN()+19,FALSE)</f>
        <v>0</v>
      </c>
      <c r="Q25" s="46">
        <f>VLOOKUP($A25,'Entries - PUBLIC'!$C$1:$AO$479,COLUMN()+19,FALSE)</f>
        <v>0</v>
      </c>
      <c r="R25" s="46">
        <f>VLOOKUP($A25,'Entries - PUBLIC'!$C$1:$AO$479,COLUMN()+19,FALSE)</f>
        <v>0</v>
      </c>
      <c r="S25" s="46">
        <f>VLOOKUP($A25,'Entries - PUBLIC'!$C$1:$AO$479,COLUMN()+19,FALSE)</f>
        <v>0</v>
      </c>
      <c r="T25" s="47">
        <f>VLOOKUP($A25,'Entries - PUBLIC'!$C$1:$AO$479,COLUMN()+19,FALSE)</f>
        <v>2</v>
      </c>
    </row>
    <row r="26" spans="1:20" s="48" customFormat="1" ht="12.75">
      <c r="A26" s="43" t="str">
        <f>+'Entries - DATA'!A41</f>
        <v>Woods</v>
      </c>
      <c r="B26" s="44">
        <f t="shared" si="0"/>
        <v>8.02</v>
      </c>
      <c r="C26" s="45">
        <f>VLOOKUP($A26,'Entries - PUBLIC'!$C$1:$AO$479,COLUMN()+19,FALSE)</f>
        <v>4</v>
      </c>
      <c r="D26" s="46">
        <f>VLOOKUP($A26,'Entries - PUBLIC'!$C$1:$AO$479,COLUMN()+19,FALSE)</f>
        <v>4</v>
      </c>
      <c r="E26" s="46">
        <f>VLOOKUP($A26,'Entries - PUBLIC'!$C$1:$AO$479,COLUMN()+19,FALSE)</f>
        <v>0</v>
      </c>
      <c r="F26" s="46">
        <f>VLOOKUP($A26,'Entries - PUBLIC'!$C$1:$AO$479,COLUMN()+19,FALSE)</f>
        <v>0</v>
      </c>
      <c r="G26" s="46">
        <f>VLOOKUP($A26,'Entries - PUBLIC'!$C$1:$AO$479,COLUMN()+19,FALSE)</f>
        <v>0</v>
      </c>
      <c r="H26" s="46">
        <f>VLOOKUP($A26,'Entries - PUBLIC'!$C$1:$AO$479,COLUMN()+19,FALSE)</f>
        <v>0</v>
      </c>
      <c r="I26" s="46">
        <f>VLOOKUP($A26,'Entries - PUBLIC'!$C$1:$AO$479,COLUMN()+19,FALSE)</f>
        <v>0</v>
      </c>
      <c r="J26" s="46">
        <f>VLOOKUP($A26,'Entries - PUBLIC'!$C$1:$AO$479,COLUMN()+19,FALSE)</f>
        <v>0</v>
      </c>
      <c r="K26" s="46">
        <f>VLOOKUP($A26,'Entries - PUBLIC'!$C$1:$AO$479,COLUMN()+19,FALSE)</f>
        <v>0</v>
      </c>
      <c r="L26" s="46">
        <f>VLOOKUP($A26,'Entries - PUBLIC'!$C$1:$AO$479,COLUMN()+19,FALSE)</f>
        <v>0</v>
      </c>
      <c r="M26" s="46">
        <f>VLOOKUP($A26,'Entries - PUBLIC'!$C$1:$AO$479,COLUMN()+19,FALSE)</f>
        <v>0</v>
      </c>
      <c r="N26" s="46">
        <f>VLOOKUP($A26,'Entries - PUBLIC'!$C$1:$AO$479,COLUMN()+19,FALSE)</f>
        <v>0</v>
      </c>
      <c r="O26" s="46">
        <f>VLOOKUP($A26,'Entries - PUBLIC'!$C$1:$AO$479,COLUMN()+19,FALSE)</f>
        <v>0</v>
      </c>
      <c r="P26" s="46">
        <f>VLOOKUP($A26,'Entries - PUBLIC'!$C$1:$AO$479,COLUMN()+19,FALSE)</f>
        <v>0</v>
      </c>
      <c r="Q26" s="46">
        <f>VLOOKUP($A26,'Entries - PUBLIC'!$C$1:$AO$479,COLUMN()+19,FALSE)</f>
        <v>0</v>
      </c>
      <c r="R26" s="46">
        <f>VLOOKUP($A26,'Entries - PUBLIC'!$C$1:$AO$479,COLUMN()+19,FALSE)</f>
        <v>0</v>
      </c>
      <c r="S26" s="46">
        <f>VLOOKUP($A26,'Entries - PUBLIC'!$C$1:$AO$479,COLUMN()+19,FALSE)</f>
        <v>0</v>
      </c>
      <c r="T26" s="47">
        <f>VLOOKUP($A26,'Entries - PUBLIC'!$C$1:$AO$479,COLUMN()+19,FALSE)</f>
        <v>2</v>
      </c>
    </row>
    <row r="27" spans="1:20" s="48" customFormat="1" ht="12.75">
      <c r="A27" s="43" t="str">
        <f>+'Entries - DATA'!A15</f>
        <v>Gonsalez</v>
      </c>
      <c r="B27" s="44">
        <f t="shared" si="0"/>
        <v>8.01</v>
      </c>
      <c r="C27" s="45">
        <f>VLOOKUP($A27,'Entries - PUBLIC'!$C$1:$AO$479,COLUMN()+19,FALSE)</f>
        <v>4</v>
      </c>
      <c r="D27" s="46">
        <f>VLOOKUP($A27,'Entries - PUBLIC'!$C$1:$AO$479,COLUMN()+19,FALSE)</f>
        <v>4</v>
      </c>
      <c r="E27" s="46">
        <f>VLOOKUP($A27,'Entries - PUBLIC'!$C$1:$AO$479,COLUMN()+19,FALSE)</f>
        <v>0</v>
      </c>
      <c r="F27" s="46">
        <f>VLOOKUP($A27,'Entries - PUBLIC'!$C$1:$AO$479,COLUMN()+19,FALSE)</f>
        <v>0</v>
      </c>
      <c r="G27" s="46">
        <f>VLOOKUP($A27,'Entries - PUBLIC'!$C$1:$AO$479,COLUMN()+19,FALSE)</f>
        <v>0</v>
      </c>
      <c r="H27" s="46">
        <f>VLOOKUP($A27,'Entries - PUBLIC'!$C$1:$AO$479,COLUMN()+19,FALSE)</f>
        <v>0</v>
      </c>
      <c r="I27" s="46">
        <f>VLOOKUP($A27,'Entries - PUBLIC'!$C$1:$AO$479,COLUMN()+19,FALSE)</f>
        <v>0</v>
      </c>
      <c r="J27" s="46">
        <f>VLOOKUP($A27,'Entries - PUBLIC'!$C$1:$AO$479,COLUMN()+19,FALSE)</f>
        <v>0</v>
      </c>
      <c r="K27" s="46">
        <f>VLOOKUP($A27,'Entries - PUBLIC'!$C$1:$AO$479,COLUMN()+19,FALSE)</f>
        <v>0</v>
      </c>
      <c r="L27" s="46">
        <f>VLOOKUP($A27,'Entries - PUBLIC'!$C$1:$AO$479,COLUMN()+19,FALSE)</f>
        <v>0</v>
      </c>
      <c r="M27" s="46">
        <f>VLOOKUP($A27,'Entries - PUBLIC'!$C$1:$AO$479,COLUMN()+19,FALSE)</f>
        <v>0</v>
      </c>
      <c r="N27" s="46">
        <f>VLOOKUP($A27,'Entries - PUBLIC'!$C$1:$AO$479,COLUMN()+19,FALSE)</f>
        <v>0</v>
      </c>
      <c r="O27" s="46">
        <f>VLOOKUP($A27,'Entries - PUBLIC'!$C$1:$AO$479,COLUMN()+19,FALSE)</f>
        <v>0</v>
      </c>
      <c r="P27" s="46">
        <f>VLOOKUP($A27,'Entries - PUBLIC'!$C$1:$AO$479,COLUMN()+19,FALSE)</f>
        <v>0</v>
      </c>
      <c r="Q27" s="46">
        <f>VLOOKUP($A27,'Entries - PUBLIC'!$C$1:$AO$479,COLUMN()+19,FALSE)</f>
        <v>0</v>
      </c>
      <c r="R27" s="46">
        <f>VLOOKUP($A27,'Entries - PUBLIC'!$C$1:$AO$479,COLUMN()+19,FALSE)</f>
        <v>0</v>
      </c>
      <c r="S27" s="46">
        <f>VLOOKUP($A27,'Entries - PUBLIC'!$C$1:$AO$479,COLUMN()+19,FALSE)</f>
        <v>0</v>
      </c>
      <c r="T27" s="47">
        <f>VLOOKUP($A27,'Entries - PUBLIC'!$C$1:$AO$479,COLUMN()+19,FALSE)</f>
        <v>1</v>
      </c>
    </row>
    <row r="28" spans="1:20" s="48" customFormat="1" ht="12.75">
      <c r="A28" s="43" t="str">
        <f>+'Entries - DATA'!A26</f>
        <v>Montgomrey</v>
      </c>
      <c r="B28" s="44">
        <f t="shared" si="0"/>
        <v>8.01</v>
      </c>
      <c r="C28" s="45">
        <f>VLOOKUP($A28,'Entries - PUBLIC'!$C$1:$AO$479,COLUMN()+19,FALSE)</f>
        <v>3</v>
      </c>
      <c r="D28" s="46">
        <f>VLOOKUP($A28,'Entries - PUBLIC'!$C$1:$AO$479,COLUMN()+19,FALSE)</f>
        <v>5</v>
      </c>
      <c r="E28" s="46">
        <f>VLOOKUP($A28,'Entries - PUBLIC'!$C$1:$AO$479,COLUMN()+19,FALSE)</f>
        <v>0</v>
      </c>
      <c r="F28" s="46">
        <f>VLOOKUP($A28,'Entries - PUBLIC'!$C$1:$AO$479,COLUMN()+19,FALSE)</f>
        <v>0</v>
      </c>
      <c r="G28" s="46">
        <f>VLOOKUP($A28,'Entries - PUBLIC'!$C$1:$AO$479,COLUMN()+19,FALSE)</f>
        <v>0</v>
      </c>
      <c r="H28" s="46">
        <f>VLOOKUP($A28,'Entries - PUBLIC'!$C$1:$AO$479,COLUMN()+19,FALSE)</f>
        <v>0</v>
      </c>
      <c r="I28" s="46">
        <f>VLOOKUP($A28,'Entries - PUBLIC'!$C$1:$AO$479,COLUMN()+19,FALSE)</f>
        <v>0</v>
      </c>
      <c r="J28" s="46">
        <f>VLOOKUP($A28,'Entries - PUBLIC'!$C$1:$AO$479,COLUMN()+19,FALSE)</f>
        <v>0</v>
      </c>
      <c r="K28" s="46">
        <f>VLOOKUP($A28,'Entries - PUBLIC'!$C$1:$AO$479,COLUMN()+19,FALSE)</f>
        <v>0</v>
      </c>
      <c r="L28" s="46">
        <f>VLOOKUP($A28,'Entries - PUBLIC'!$C$1:$AO$479,COLUMN()+19,FALSE)</f>
        <v>0</v>
      </c>
      <c r="M28" s="46">
        <f>VLOOKUP($A28,'Entries - PUBLIC'!$C$1:$AO$479,COLUMN()+19,FALSE)</f>
        <v>0</v>
      </c>
      <c r="N28" s="46">
        <f>VLOOKUP($A28,'Entries - PUBLIC'!$C$1:$AO$479,COLUMN()+19,FALSE)</f>
        <v>0</v>
      </c>
      <c r="O28" s="46">
        <f>VLOOKUP($A28,'Entries - PUBLIC'!$C$1:$AO$479,COLUMN()+19,FALSE)</f>
        <v>0</v>
      </c>
      <c r="P28" s="46">
        <f>VLOOKUP($A28,'Entries - PUBLIC'!$C$1:$AO$479,COLUMN()+19,FALSE)</f>
        <v>0</v>
      </c>
      <c r="Q28" s="46">
        <f>VLOOKUP($A28,'Entries - PUBLIC'!$C$1:$AO$479,COLUMN()+19,FALSE)</f>
        <v>0</v>
      </c>
      <c r="R28" s="46">
        <f>VLOOKUP($A28,'Entries - PUBLIC'!$C$1:$AO$479,COLUMN()+19,FALSE)</f>
        <v>0</v>
      </c>
      <c r="S28" s="46">
        <f>VLOOKUP($A28,'Entries - PUBLIC'!$C$1:$AO$479,COLUMN()+19,FALSE)</f>
        <v>0</v>
      </c>
      <c r="T28" s="47">
        <f>VLOOKUP($A28,'Entries - PUBLIC'!$C$1:$AO$479,COLUMN()+19,FALSE)</f>
        <v>1</v>
      </c>
    </row>
    <row r="29" spans="1:20" s="48" customFormat="1" ht="12.75">
      <c r="A29" s="43" t="str">
        <f>+'Entries - DATA'!A32</f>
        <v>Quine</v>
      </c>
      <c r="B29" s="44">
        <f t="shared" si="0"/>
        <v>8.01</v>
      </c>
      <c r="C29" s="45">
        <f>VLOOKUP($A29,'Entries - PUBLIC'!$C$1:$AO$479,COLUMN()+19,FALSE)</f>
        <v>3</v>
      </c>
      <c r="D29" s="46">
        <f>VLOOKUP($A29,'Entries - PUBLIC'!$C$1:$AO$479,COLUMN()+19,FALSE)</f>
        <v>5</v>
      </c>
      <c r="E29" s="46">
        <f>VLOOKUP($A29,'Entries - PUBLIC'!$C$1:$AO$479,COLUMN()+19,FALSE)</f>
        <v>0</v>
      </c>
      <c r="F29" s="46">
        <f>VLOOKUP($A29,'Entries - PUBLIC'!$C$1:$AO$479,COLUMN()+19,FALSE)</f>
        <v>0</v>
      </c>
      <c r="G29" s="46">
        <f>VLOOKUP($A29,'Entries - PUBLIC'!$C$1:$AO$479,COLUMN()+19,FALSE)</f>
        <v>0</v>
      </c>
      <c r="H29" s="46">
        <f>VLOOKUP($A29,'Entries - PUBLIC'!$C$1:$AO$479,COLUMN()+19,FALSE)</f>
        <v>0</v>
      </c>
      <c r="I29" s="46">
        <f>VLOOKUP($A29,'Entries - PUBLIC'!$C$1:$AO$479,COLUMN()+19,FALSE)</f>
        <v>0</v>
      </c>
      <c r="J29" s="46">
        <f>VLOOKUP($A29,'Entries - PUBLIC'!$C$1:$AO$479,COLUMN()+19,FALSE)</f>
        <v>0</v>
      </c>
      <c r="K29" s="46">
        <f>VLOOKUP($A29,'Entries - PUBLIC'!$C$1:$AO$479,COLUMN()+19,FALSE)</f>
        <v>0</v>
      </c>
      <c r="L29" s="46">
        <f>VLOOKUP($A29,'Entries - PUBLIC'!$C$1:$AO$479,COLUMN()+19,FALSE)</f>
        <v>0</v>
      </c>
      <c r="M29" s="46">
        <f>VLOOKUP($A29,'Entries - PUBLIC'!$C$1:$AO$479,COLUMN()+19,FALSE)</f>
        <v>0</v>
      </c>
      <c r="N29" s="46">
        <f>VLOOKUP($A29,'Entries - PUBLIC'!$C$1:$AO$479,COLUMN()+19,FALSE)</f>
        <v>0</v>
      </c>
      <c r="O29" s="46">
        <f>VLOOKUP($A29,'Entries - PUBLIC'!$C$1:$AO$479,COLUMN()+19,FALSE)</f>
        <v>0</v>
      </c>
      <c r="P29" s="46">
        <f>VLOOKUP($A29,'Entries - PUBLIC'!$C$1:$AO$479,COLUMN()+19,FALSE)</f>
        <v>0</v>
      </c>
      <c r="Q29" s="46">
        <f>VLOOKUP($A29,'Entries - PUBLIC'!$C$1:$AO$479,COLUMN()+19,FALSE)</f>
        <v>0</v>
      </c>
      <c r="R29" s="46">
        <f>VLOOKUP($A29,'Entries - PUBLIC'!$C$1:$AO$479,COLUMN()+19,FALSE)</f>
        <v>0</v>
      </c>
      <c r="S29" s="46">
        <f>VLOOKUP($A29,'Entries - PUBLIC'!$C$1:$AO$479,COLUMN()+19,FALSE)</f>
        <v>0</v>
      </c>
      <c r="T29" s="47">
        <f>VLOOKUP($A29,'Entries - PUBLIC'!$C$1:$AO$479,COLUMN()+19,FALSE)</f>
        <v>1</v>
      </c>
    </row>
    <row r="30" spans="1:20" s="48" customFormat="1" ht="12.75">
      <c r="A30" s="43" t="str">
        <f>+'Entries - DATA'!A34</f>
        <v>Rundt</v>
      </c>
      <c r="B30" s="44">
        <f t="shared" si="0"/>
        <v>8.01</v>
      </c>
      <c r="C30" s="45">
        <f>VLOOKUP($A30,'Entries - PUBLIC'!$C$1:$AO$479,COLUMN()+19,FALSE)</f>
        <v>4</v>
      </c>
      <c r="D30" s="46">
        <f>VLOOKUP($A30,'Entries - PUBLIC'!$C$1:$AO$479,COLUMN()+19,FALSE)</f>
        <v>4</v>
      </c>
      <c r="E30" s="46">
        <f>VLOOKUP($A30,'Entries - PUBLIC'!$C$1:$AO$479,COLUMN()+19,FALSE)</f>
        <v>0</v>
      </c>
      <c r="F30" s="46">
        <f>VLOOKUP($A30,'Entries - PUBLIC'!$C$1:$AO$479,COLUMN()+19,FALSE)</f>
        <v>0</v>
      </c>
      <c r="G30" s="46">
        <f>VLOOKUP($A30,'Entries - PUBLIC'!$C$1:$AO$479,COLUMN()+19,FALSE)</f>
        <v>0</v>
      </c>
      <c r="H30" s="46">
        <f>VLOOKUP($A30,'Entries - PUBLIC'!$C$1:$AO$479,COLUMN()+19,FALSE)</f>
        <v>0</v>
      </c>
      <c r="I30" s="46">
        <f>VLOOKUP($A30,'Entries - PUBLIC'!$C$1:$AO$479,COLUMN()+19,FALSE)</f>
        <v>0</v>
      </c>
      <c r="J30" s="46">
        <f>VLOOKUP($A30,'Entries - PUBLIC'!$C$1:$AO$479,COLUMN()+19,FALSE)</f>
        <v>0</v>
      </c>
      <c r="K30" s="46">
        <f>VLOOKUP($A30,'Entries - PUBLIC'!$C$1:$AO$479,COLUMN()+19,FALSE)</f>
        <v>0</v>
      </c>
      <c r="L30" s="46">
        <f>VLOOKUP($A30,'Entries - PUBLIC'!$C$1:$AO$479,COLUMN()+19,FALSE)</f>
        <v>0</v>
      </c>
      <c r="M30" s="46">
        <f>VLOOKUP($A30,'Entries - PUBLIC'!$C$1:$AO$479,COLUMN()+19,FALSE)</f>
        <v>0</v>
      </c>
      <c r="N30" s="46">
        <f>VLOOKUP($A30,'Entries - PUBLIC'!$C$1:$AO$479,COLUMN()+19,FALSE)</f>
        <v>0</v>
      </c>
      <c r="O30" s="46">
        <f>VLOOKUP($A30,'Entries - PUBLIC'!$C$1:$AO$479,COLUMN()+19,FALSE)</f>
        <v>0</v>
      </c>
      <c r="P30" s="46">
        <f>VLOOKUP($A30,'Entries - PUBLIC'!$C$1:$AO$479,COLUMN()+19,FALSE)</f>
        <v>0</v>
      </c>
      <c r="Q30" s="46">
        <f>VLOOKUP($A30,'Entries - PUBLIC'!$C$1:$AO$479,COLUMN()+19,FALSE)</f>
        <v>0</v>
      </c>
      <c r="R30" s="46">
        <f>VLOOKUP($A30,'Entries - PUBLIC'!$C$1:$AO$479,COLUMN()+19,FALSE)</f>
        <v>0</v>
      </c>
      <c r="S30" s="46">
        <f>VLOOKUP($A30,'Entries - PUBLIC'!$C$1:$AO$479,COLUMN()+19,FALSE)</f>
        <v>0</v>
      </c>
      <c r="T30" s="47">
        <f>VLOOKUP($A30,'Entries - PUBLIC'!$C$1:$AO$479,COLUMN()+19,FALSE)</f>
        <v>1</v>
      </c>
    </row>
    <row r="31" spans="1:20" s="48" customFormat="1" ht="12.75">
      <c r="A31" s="43" t="str">
        <f>+'Entries - DATA'!A42</f>
        <v>Yolo</v>
      </c>
      <c r="B31" s="44">
        <f t="shared" si="0"/>
        <v>8.01</v>
      </c>
      <c r="C31" s="45">
        <f>VLOOKUP($A31,'Entries - PUBLIC'!$C$1:$AO$479,COLUMN()+19,FALSE)</f>
        <v>4</v>
      </c>
      <c r="D31" s="46">
        <f>VLOOKUP($A31,'Entries - PUBLIC'!$C$1:$AO$479,COLUMN()+19,FALSE)</f>
        <v>4</v>
      </c>
      <c r="E31" s="46">
        <f>VLOOKUP($A31,'Entries - PUBLIC'!$C$1:$AO$479,COLUMN()+19,FALSE)</f>
        <v>0</v>
      </c>
      <c r="F31" s="46">
        <f>VLOOKUP($A31,'Entries - PUBLIC'!$C$1:$AO$479,COLUMN()+19,FALSE)</f>
        <v>0</v>
      </c>
      <c r="G31" s="46">
        <f>VLOOKUP($A31,'Entries - PUBLIC'!$C$1:$AO$479,COLUMN()+19,FALSE)</f>
        <v>0</v>
      </c>
      <c r="H31" s="46">
        <f>VLOOKUP($A31,'Entries - PUBLIC'!$C$1:$AO$479,COLUMN()+19,FALSE)</f>
        <v>0</v>
      </c>
      <c r="I31" s="46">
        <f>VLOOKUP($A31,'Entries - PUBLIC'!$C$1:$AO$479,COLUMN()+19,FALSE)</f>
        <v>0</v>
      </c>
      <c r="J31" s="46">
        <f>VLOOKUP($A31,'Entries - PUBLIC'!$C$1:$AO$479,COLUMN()+19,FALSE)</f>
        <v>0</v>
      </c>
      <c r="K31" s="46">
        <f>VLOOKUP($A31,'Entries - PUBLIC'!$C$1:$AO$479,COLUMN()+19,FALSE)</f>
        <v>0</v>
      </c>
      <c r="L31" s="46">
        <f>VLOOKUP($A31,'Entries - PUBLIC'!$C$1:$AO$479,COLUMN()+19,FALSE)</f>
        <v>0</v>
      </c>
      <c r="M31" s="46">
        <f>VLOOKUP($A31,'Entries - PUBLIC'!$C$1:$AO$479,COLUMN()+19,FALSE)</f>
        <v>0</v>
      </c>
      <c r="N31" s="46">
        <f>VLOOKUP($A31,'Entries - PUBLIC'!$C$1:$AO$479,COLUMN()+19,FALSE)</f>
        <v>0</v>
      </c>
      <c r="O31" s="46">
        <f>VLOOKUP($A31,'Entries - PUBLIC'!$C$1:$AO$479,COLUMN()+19,FALSE)</f>
        <v>0</v>
      </c>
      <c r="P31" s="46">
        <f>VLOOKUP($A31,'Entries - PUBLIC'!$C$1:$AO$479,COLUMN()+19,FALSE)</f>
        <v>0</v>
      </c>
      <c r="Q31" s="46">
        <f>VLOOKUP($A31,'Entries - PUBLIC'!$C$1:$AO$479,COLUMN()+19,FALSE)</f>
        <v>0</v>
      </c>
      <c r="R31" s="46">
        <f>VLOOKUP($A31,'Entries - PUBLIC'!$C$1:$AO$479,COLUMN()+19,FALSE)</f>
        <v>0</v>
      </c>
      <c r="S31" s="46">
        <f>VLOOKUP($A31,'Entries - PUBLIC'!$C$1:$AO$479,COLUMN()+19,FALSE)</f>
        <v>0</v>
      </c>
      <c r="T31" s="47">
        <f>VLOOKUP($A31,'Entries - PUBLIC'!$C$1:$AO$479,COLUMN()+19,FALSE)</f>
        <v>1</v>
      </c>
    </row>
    <row r="32" spans="1:20" s="48" customFormat="1" ht="12.75">
      <c r="A32" s="43" t="str">
        <f>+'Entries - DATA'!A18</f>
        <v>Hunt</v>
      </c>
      <c r="B32" s="44">
        <f t="shared" si="0"/>
        <v>8</v>
      </c>
      <c r="C32" s="45">
        <f>VLOOKUP($A32,'Entries - PUBLIC'!$C$1:$AO$479,COLUMN()+19,FALSE)</f>
        <v>4</v>
      </c>
      <c r="D32" s="46">
        <f>VLOOKUP($A32,'Entries - PUBLIC'!$C$1:$AO$479,COLUMN()+19,FALSE)</f>
        <v>4</v>
      </c>
      <c r="E32" s="46">
        <f>VLOOKUP($A32,'Entries - PUBLIC'!$C$1:$AO$479,COLUMN()+19,FALSE)</f>
        <v>0</v>
      </c>
      <c r="F32" s="46">
        <f>VLOOKUP($A32,'Entries - PUBLIC'!$C$1:$AO$479,COLUMN()+19,FALSE)</f>
        <v>0</v>
      </c>
      <c r="G32" s="46">
        <f>VLOOKUP($A32,'Entries - PUBLIC'!$C$1:$AO$479,COLUMN()+19,FALSE)</f>
        <v>0</v>
      </c>
      <c r="H32" s="46">
        <f>VLOOKUP($A32,'Entries - PUBLIC'!$C$1:$AO$479,COLUMN()+19,FALSE)</f>
        <v>0</v>
      </c>
      <c r="I32" s="46">
        <f>VLOOKUP($A32,'Entries - PUBLIC'!$C$1:$AO$479,COLUMN()+19,FALSE)</f>
        <v>0</v>
      </c>
      <c r="J32" s="46">
        <f>VLOOKUP($A32,'Entries - PUBLIC'!$C$1:$AO$479,COLUMN()+19,FALSE)</f>
        <v>0</v>
      </c>
      <c r="K32" s="46">
        <f>VLOOKUP($A32,'Entries - PUBLIC'!$C$1:$AO$479,COLUMN()+19,FALSE)</f>
        <v>0</v>
      </c>
      <c r="L32" s="46">
        <f>VLOOKUP($A32,'Entries - PUBLIC'!$C$1:$AO$479,COLUMN()+19,FALSE)</f>
        <v>0</v>
      </c>
      <c r="M32" s="46">
        <f>VLOOKUP($A32,'Entries - PUBLIC'!$C$1:$AO$479,COLUMN()+19,FALSE)</f>
        <v>0</v>
      </c>
      <c r="N32" s="46">
        <f>VLOOKUP($A32,'Entries - PUBLIC'!$C$1:$AO$479,COLUMN()+19,FALSE)</f>
        <v>0</v>
      </c>
      <c r="O32" s="46">
        <f>VLOOKUP($A32,'Entries - PUBLIC'!$C$1:$AO$479,COLUMN()+19,FALSE)</f>
        <v>0</v>
      </c>
      <c r="P32" s="46">
        <f>VLOOKUP($A32,'Entries - PUBLIC'!$C$1:$AO$479,COLUMN()+19,FALSE)</f>
        <v>0</v>
      </c>
      <c r="Q32" s="46">
        <f>VLOOKUP($A32,'Entries - PUBLIC'!$C$1:$AO$479,COLUMN()+19,FALSE)</f>
        <v>0</v>
      </c>
      <c r="R32" s="46">
        <f>VLOOKUP($A32,'Entries - PUBLIC'!$C$1:$AO$479,COLUMN()+19,FALSE)</f>
        <v>0</v>
      </c>
      <c r="S32" s="46">
        <f>VLOOKUP($A32,'Entries - PUBLIC'!$C$1:$AO$479,COLUMN()+19,FALSE)</f>
        <v>0</v>
      </c>
      <c r="T32" s="47">
        <f>VLOOKUP($A32,'Entries - PUBLIC'!$C$1:$AO$479,COLUMN()+19,FALSE)</f>
        <v>0</v>
      </c>
    </row>
    <row r="33" spans="1:20" s="48" customFormat="1" ht="12.75">
      <c r="A33" s="43" t="str">
        <f>+'Entries - DATA'!A21</f>
        <v>Jones</v>
      </c>
      <c r="B33" s="44">
        <f t="shared" si="0"/>
        <v>8</v>
      </c>
      <c r="C33" s="45">
        <f>VLOOKUP($A33,'Entries - PUBLIC'!$C$1:$AO$479,COLUMN()+19,FALSE)</f>
        <v>4</v>
      </c>
      <c r="D33" s="46">
        <f>VLOOKUP($A33,'Entries - PUBLIC'!$C$1:$AO$479,COLUMN()+19,FALSE)</f>
        <v>4</v>
      </c>
      <c r="E33" s="46">
        <f>VLOOKUP($A33,'Entries - PUBLIC'!$C$1:$AO$479,COLUMN()+19,FALSE)</f>
        <v>0</v>
      </c>
      <c r="F33" s="46">
        <f>VLOOKUP($A33,'Entries - PUBLIC'!$C$1:$AO$479,COLUMN()+19,FALSE)</f>
        <v>0</v>
      </c>
      <c r="G33" s="46">
        <f>VLOOKUP($A33,'Entries - PUBLIC'!$C$1:$AO$479,COLUMN()+19,FALSE)</f>
        <v>0</v>
      </c>
      <c r="H33" s="46">
        <f>VLOOKUP($A33,'Entries - PUBLIC'!$C$1:$AO$479,COLUMN()+19,FALSE)</f>
        <v>0</v>
      </c>
      <c r="I33" s="46">
        <f>VLOOKUP($A33,'Entries - PUBLIC'!$C$1:$AO$479,COLUMN()+19,FALSE)</f>
        <v>0</v>
      </c>
      <c r="J33" s="46">
        <f>VLOOKUP($A33,'Entries - PUBLIC'!$C$1:$AO$479,COLUMN()+19,FALSE)</f>
        <v>0</v>
      </c>
      <c r="K33" s="46">
        <f>VLOOKUP($A33,'Entries - PUBLIC'!$C$1:$AO$479,COLUMN()+19,FALSE)</f>
        <v>0</v>
      </c>
      <c r="L33" s="46">
        <f>VLOOKUP($A33,'Entries - PUBLIC'!$C$1:$AO$479,COLUMN()+19,FALSE)</f>
        <v>0</v>
      </c>
      <c r="M33" s="46">
        <f>VLOOKUP($A33,'Entries - PUBLIC'!$C$1:$AO$479,COLUMN()+19,FALSE)</f>
        <v>0</v>
      </c>
      <c r="N33" s="46">
        <f>VLOOKUP($A33,'Entries - PUBLIC'!$C$1:$AO$479,COLUMN()+19,FALSE)</f>
        <v>0</v>
      </c>
      <c r="O33" s="46">
        <f>VLOOKUP($A33,'Entries - PUBLIC'!$C$1:$AO$479,COLUMN()+19,FALSE)</f>
        <v>0</v>
      </c>
      <c r="P33" s="46">
        <f>VLOOKUP($A33,'Entries - PUBLIC'!$C$1:$AO$479,COLUMN()+19,FALSE)</f>
        <v>0</v>
      </c>
      <c r="Q33" s="46">
        <f>VLOOKUP($A33,'Entries - PUBLIC'!$C$1:$AO$479,COLUMN()+19,FALSE)</f>
        <v>0</v>
      </c>
      <c r="R33" s="46">
        <f>VLOOKUP($A33,'Entries - PUBLIC'!$C$1:$AO$479,COLUMN()+19,FALSE)</f>
        <v>0</v>
      </c>
      <c r="S33" s="46">
        <f>VLOOKUP($A33,'Entries - PUBLIC'!$C$1:$AO$479,COLUMN()+19,FALSE)</f>
        <v>0</v>
      </c>
      <c r="T33" s="47">
        <f>VLOOKUP($A33,'Entries - PUBLIC'!$C$1:$AO$479,COLUMN()+19,FALSE)</f>
        <v>0</v>
      </c>
    </row>
    <row r="34" spans="1:20" s="48" customFormat="1" ht="12.75">
      <c r="A34" s="43" t="str">
        <f>+'Entries - DATA'!A30</f>
        <v>Opus</v>
      </c>
      <c r="B34" s="44">
        <f t="shared" si="0"/>
        <v>8</v>
      </c>
      <c r="C34" s="45">
        <f>VLOOKUP($A34,'Entries - PUBLIC'!$C$1:$AO$479,COLUMN()+19,FALSE)</f>
        <v>4</v>
      </c>
      <c r="D34" s="46">
        <f>VLOOKUP($A34,'Entries - PUBLIC'!$C$1:$AO$479,COLUMN()+19,FALSE)</f>
        <v>4</v>
      </c>
      <c r="E34" s="46">
        <f>VLOOKUP($A34,'Entries - PUBLIC'!$C$1:$AO$479,COLUMN()+19,FALSE)</f>
        <v>0</v>
      </c>
      <c r="F34" s="46">
        <f>VLOOKUP($A34,'Entries - PUBLIC'!$C$1:$AO$479,COLUMN()+19,FALSE)</f>
        <v>0</v>
      </c>
      <c r="G34" s="46">
        <f>VLOOKUP($A34,'Entries - PUBLIC'!$C$1:$AO$479,COLUMN()+19,FALSE)</f>
        <v>0</v>
      </c>
      <c r="H34" s="46">
        <f>VLOOKUP($A34,'Entries - PUBLIC'!$C$1:$AO$479,COLUMN()+19,FALSE)</f>
        <v>0</v>
      </c>
      <c r="I34" s="46">
        <f>VLOOKUP($A34,'Entries - PUBLIC'!$C$1:$AO$479,COLUMN()+19,FALSE)</f>
        <v>0</v>
      </c>
      <c r="J34" s="46">
        <f>VLOOKUP($A34,'Entries - PUBLIC'!$C$1:$AO$479,COLUMN()+19,FALSE)</f>
        <v>0</v>
      </c>
      <c r="K34" s="46">
        <f>VLOOKUP($A34,'Entries - PUBLIC'!$C$1:$AO$479,COLUMN()+19,FALSE)</f>
        <v>0</v>
      </c>
      <c r="L34" s="46">
        <f>VLOOKUP($A34,'Entries - PUBLIC'!$C$1:$AO$479,COLUMN()+19,FALSE)</f>
        <v>0</v>
      </c>
      <c r="M34" s="46">
        <f>VLOOKUP($A34,'Entries - PUBLIC'!$C$1:$AO$479,COLUMN()+19,FALSE)</f>
        <v>0</v>
      </c>
      <c r="N34" s="46">
        <f>VLOOKUP($A34,'Entries - PUBLIC'!$C$1:$AO$479,COLUMN()+19,FALSE)</f>
        <v>0</v>
      </c>
      <c r="O34" s="46">
        <f>VLOOKUP($A34,'Entries - PUBLIC'!$C$1:$AO$479,COLUMN()+19,FALSE)</f>
        <v>0</v>
      </c>
      <c r="P34" s="46">
        <f>VLOOKUP($A34,'Entries - PUBLIC'!$C$1:$AO$479,COLUMN()+19,FALSE)</f>
        <v>0</v>
      </c>
      <c r="Q34" s="46">
        <f>VLOOKUP($A34,'Entries - PUBLIC'!$C$1:$AO$479,COLUMN()+19,FALSE)</f>
        <v>0</v>
      </c>
      <c r="R34" s="46">
        <f>VLOOKUP($A34,'Entries - PUBLIC'!$C$1:$AO$479,COLUMN()+19,FALSE)</f>
        <v>0</v>
      </c>
      <c r="S34" s="46">
        <f>VLOOKUP($A34,'Entries - PUBLIC'!$C$1:$AO$479,COLUMN()+19,FALSE)</f>
        <v>0</v>
      </c>
      <c r="T34" s="47">
        <f>VLOOKUP($A34,'Entries - PUBLIC'!$C$1:$AO$479,COLUMN()+19,FALSE)</f>
        <v>0</v>
      </c>
    </row>
    <row r="35" spans="1:20" s="48" customFormat="1" ht="12.75">
      <c r="A35" s="43" t="str">
        <f>+'Entries - DATA'!A39</f>
        <v>Urkowski</v>
      </c>
      <c r="B35" s="44">
        <f t="shared" si="0"/>
        <v>8</v>
      </c>
      <c r="C35" s="45">
        <f>VLOOKUP($A35,'Entries - PUBLIC'!$C$1:$AO$479,COLUMN()+19,FALSE)</f>
        <v>4</v>
      </c>
      <c r="D35" s="46">
        <f>VLOOKUP($A35,'Entries - PUBLIC'!$C$1:$AO$479,COLUMN()+19,FALSE)</f>
        <v>4</v>
      </c>
      <c r="E35" s="46">
        <f>VLOOKUP($A35,'Entries - PUBLIC'!$C$1:$AO$479,COLUMN()+19,FALSE)</f>
        <v>0</v>
      </c>
      <c r="F35" s="46">
        <f>VLOOKUP($A35,'Entries - PUBLIC'!$C$1:$AO$479,COLUMN()+19,FALSE)</f>
        <v>0</v>
      </c>
      <c r="G35" s="46">
        <f>VLOOKUP($A35,'Entries - PUBLIC'!$C$1:$AO$479,COLUMN()+19,FALSE)</f>
        <v>0</v>
      </c>
      <c r="H35" s="46">
        <f>VLOOKUP($A35,'Entries - PUBLIC'!$C$1:$AO$479,COLUMN()+19,FALSE)</f>
        <v>0</v>
      </c>
      <c r="I35" s="46">
        <f>VLOOKUP($A35,'Entries - PUBLIC'!$C$1:$AO$479,COLUMN()+19,FALSE)</f>
        <v>0</v>
      </c>
      <c r="J35" s="46">
        <f>VLOOKUP($A35,'Entries - PUBLIC'!$C$1:$AO$479,COLUMN()+19,FALSE)</f>
        <v>0</v>
      </c>
      <c r="K35" s="46">
        <f>VLOOKUP($A35,'Entries - PUBLIC'!$C$1:$AO$479,COLUMN()+19,FALSE)</f>
        <v>0</v>
      </c>
      <c r="L35" s="46">
        <f>VLOOKUP($A35,'Entries - PUBLIC'!$C$1:$AO$479,COLUMN()+19,FALSE)</f>
        <v>0</v>
      </c>
      <c r="M35" s="46">
        <f>VLOOKUP($A35,'Entries - PUBLIC'!$C$1:$AO$479,COLUMN()+19,FALSE)</f>
        <v>0</v>
      </c>
      <c r="N35" s="46">
        <f>VLOOKUP($A35,'Entries - PUBLIC'!$C$1:$AO$479,COLUMN()+19,FALSE)</f>
        <v>0</v>
      </c>
      <c r="O35" s="46">
        <f>VLOOKUP($A35,'Entries - PUBLIC'!$C$1:$AO$479,COLUMN()+19,FALSE)</f>
        <v>0</v>
      </c>
      <c r="P35" s="46">
        <f>VLOOKUP($A35,'Entries - PUBLIC'!$C$1:$AO$479,COLUMN()+19,FALSE)</f>
        <v>0</v>
      </c>
      <c r="Q35" s="46">
        <f>VLOOKUP($A35,'Entries - PUBLIC'!$C$1:$AO$479,COLUMN()+19,FALSE)</f>
        <v>0</v>
      </c>
      <c r="R35" s="46">
        <f>VLOOKUP($A35,'Entries - PUBLIC'!$C$1:$AO$479,COLUMN()+19,FALSE)</f>
        <v>0</v>
      </c>
      <c r="S35" s="46">
        <f>VLOOKUP($A35,'Entries - PUBLIC'!$C$1:$AO$479,COLUMN()+19,FALSE)</f>
        <v>0</v>
      </c>
      <c r="T35" s="47">
        <f>VLOOKUP($A35,'Entries - PUBLIC'!$C$1:$AO$479,COLUMN()+19,FALSE)</f>
        <v>0</v>
      </c>
    </row>
    <row r="36" spans="1:20" s="48" customFormat="1" ht="12.75">
      <c r="A36" s="43" t="str">
        <f>+'Entries - DATA'!A33</f>
        <v>Roberts</v>
      </c>
      <c r="B36" s="44">
        <f t="shared" si="0"/>
        <v>7.02</v>
      </c>
      <c r="C36" s="45">
        <f>VLOOKUP($A36,'Entries - PUBLIC'!$C$1:$AO$479,COLUMN()+19,FALSE)</f>
        <v>4</v>
      </c>
      <c r="D36" s="46">
        <f>VLOOKUP($A36,'Entries - PUBLIC'!$C$1:$AO$479,COLUMN()+19,FALSE)</f>
        <v>3</v>
      </c>
      <c r="E36" s="46">
        <f>VLOOKUP($A36,'Entries - PUBLIC'!$C$1:$AO$479,COLUMN()+19,FALSE)</f>
        <v>0</v>
      </c>
      <c r="F36" s="46">
        <f>VLOOKUP($A36,'Entries - PUBLIC'!$C$1:$AO$479,COLUMN()+19,FALSE)</f>
        <v>0</v>
      </c>
      <c r="G36" s="46">
        <f>VLOOKUP($A36,'Entries - PUBLIC'!$C$1:$AO$479,COLUMN()+19,FALSE)</f>
        <v>0</v>
      </c>
      <c r="H36" s="46">
        <f>VLOOKUP($A36,'Entries - PUBLIC'!$C$1:$AO$479,COLUMN()+19,FALSE)</f>
        <v>0</v>
      </c>
      <c r="I36" s="46">
        <f>VLOOKUP($A36,'Entries - PUBLIC'!$C$1:$AO$479,COLUMN()+19,FALSE)</f>
        <v>0</v>
      </c>
      <c r="J36" s="46">
        <f>VLOOKUP($A36,'Entries - PUBLIC'!$C$1:$AO$479,COLUMN()+19,FALSE)</f>
        <v>0</v>
      </c>
      <c r="K36" s="46">
        <f>VLOOKUP($A36,'Entries - PUBLIC'!$C$1:$AO$479,COLUMN()+19,FALSE)</f>
        <v>0</v>
      </c>
      <c r="L36" s="46">
        <f>VLOOKUP($A36,'Entries - PUBLIC'!$C$1:$AO$479,COLUMN()+19,FALSE)</f>
        <v>0</v>
      </c>
      <c r="M36" s="46">
        <f>VLOOKUP($A36,'Entries - PUBLIC'!$C$1:$AO$479,COLUMN()+19,FALSE)</f>
        <v>0</v>
      </c>
      <c r="N36" s="46">
        <f>VLOOKUP($A36,'Entries - PUBLIC'!$C$1:$AO$479,COLUMN()+19,FALSE)</f>
        <v>0</v>
      </c>
      <c r="O36" s="46">
        <f>VLOOKUP($A36,'Entries - PUBLIC'!$C$1:$AO$479,COLUMN()+19,FALSE)</f>
        <v>0</v>
      </c>
      <c r="P36" s="46">
        <f>VLOOKUP($A36,'Entries - PUBLIC'!$C$1:$AO$479,COLUMN()+19,FALSE)</f>
        <v>0</v>
      </c>
      <c r="Q36" s="46">
        <f>VLOOKUP($A36,'Entries - PUBLIC'!$C$1:$AO$479,COLUMN()+19,FALSE)</f>
        <v>0</v>
      </c>
      <c r="R36" s="46">
        <f>VLOOKUP($A36,'Entries - PUBLIC'!$C$1:$AO$479,COLUMN()+19,FALSE)</f>
        <v>0</v>
      </c>
      <c r="S36" s="46">
        <f>VLOOKUP($A36,'Entries - PUBLIC'!$C$1:$AO$479,COLUMN()+19,FALSE)</f>
        <v>0</v>
      </c>
      <c r="T36" s="47">
        <f>VLOOKUP($A36,'Entries - PUBLIC'!$C$1:$AO$479,COLUMN()+19,FALSE)</f>
        <v>2</v>
      </c>
    </row>
    <row r="37" spans="1:20" s="48" customFormat="1" ht="12.75">
      <c r="A37" s="43" t="str">
        <f>+'Entries - DATA'!A35</f>
        <v>Stevens</v>
      </c>
      <c r="B37" s="44">
        <f t="shared" si="0"/>
        <v>7.02</v>
      </c>
      <c r="C37" s="45">
        <f>VLOOKUP($A37,'Entries - PUBLIC'!$C$1:$AO$479,COLUMN()+19,FALSE)</f>
        <v>4</v>
      </c>
      <c r="D37" s="46">
        <f>VLOOKUP($A37,'Entries - PUBLIC'!$C$1:$AO$479,COLUMN()+19,FALSE)</f>
        <v>3</v>
      </c>
      <c r="E37" s="46">
        <f>VLOOKUP($A37,'Entries - PUBLIC'!$C$1:$AO$479,COLUMN()+19,FALSE)</f>
        <v>0</v>
      </c>
      <c r="F37" s="46">
        <f>VLOOKUP($A37,'Entries - PUBLIC'!$C$1:$AO$479,COLUMN()+19,FALSE)</f>
        <v>0</v>
      </c>
      <c r="G37" s="46">
        <f>VLOOKUP($A37,'Entries - PUBLIC'!$C$1:$AO$479,COLUMN()+19,FALSE)</f>
        <v>0</v>
      </c>
      <c r="H37" s="46">
        <f>VLOOKUP($A37,'Entries - PUBLIC'!$C$1:$AO$479,COLUMN()+19,FALSE)</f>
        <v>0</v>
      </c>
      <c r="I37" s="46">
        <f>VLOOKUP($A37,'Entries - PUBLIC'!$C$1:$AO$479,COLUMN()+19,FALSE)</f>
        <v>0</v>
      </c>
      <c r="J37" s="46">
        <f>VLOOKUP($A37,'Entries - PUBLIC'!$C$1:$AO$479,COLUMN()+19,FALSE)</f>
        <v>0</v>
      </c>
      <c r="K37" s="46">
        <f>VLOOKUP($A37,'Entries - PUBLIC'!$C$1:$AO$479,COLUMN()+19,FALSE)</f>
        <v>0</v>
      </c>
      <c r="L37" s="46">
        <f>VLOOKUP($A37,'Entries - PUBLIC'!$C$1:$AO$479,COLUMN()+19,FALSE)</f>
        <v>0</v>
      </c>
      <c r="M37" s="46">
        <f>VLOOKUP($A37,'Entries - PUBLIC'!$C$1:$AO$479,COLUMN()+19,FALSE)</f>
        <v>0</v>
      </c>
      <c r="N37" s="46">
        <f>VLOOKUP($A37,'Entries - PUBLIC'!$C$1:$AO$479,COLUMN()+19,FALSE)</f>
        <v>0</v>
      </c>
      <c r="O37" s="46">
        <f>VLOOKUP($A37,'Entries - PUBLIC'!$C$1:$AO$479,COLUMN()+19,FALSE)</f>
        <v>0</v>
      </c>
      <c r="P37" s="46">
        <f>VLOOKUP($A37,'Entries - PUBLIC'!$C$1:$AO$479,COLUMN()+19,FALSE)</f>
        <v>0</v>
      </c>
      <c r="Q37" s="46">
        <f>VLOOKUP($A37,'Entries - PUBLIC'!$C$1:$AO$479,COLUMN()+19,FALSE)</f>
        <v>0</v>
      </c>
      <c r="R37" s="46">
        <f>VLOOKUP($A37,'Entries - PUBLIC'!$C$1:$AO$479,COLUMN()+19,FALSE)</f>
        <v>0</v>
      </c>
      <c r="S37" s="46">
        <f>VLOOKUP($A37,'Entries - PUBLIC'!$C$1:$AO$479,COLUMN()+19,FALSE)</f>
        <v>0</v>
      </c>
      <c r="T37" s="47">
        <f>VLOOKUP($A37,'Entries - PUBLIC'!$C$1:$AO$479,COLUMN()+19,FALSE)</f>
        <v>2</v>
      </c>
    </row>
    <row r="38" spans="1:20" s="48" customFormat="1" ht="12.75">
      <c r="A38" s="43" t="str">
        <f>+'Entries - DATA'!A4</f>
        <v>Able</v>
      </c>
      <c r="B38" s="44">
        <f t="shared" si="0"/>
        <v>7.01</v>
      </c>
      <c r="C38" s="45">
        <f>VLOOKUP($A38,'Entries - PUBLIC'!$C$1:$AO$479,COLUMN()+19,FALSE)</f>
        <v>4</v>
      </c>
      <c r="D38" s="46">
        <f>VLOOKUP($A38,'Entries - PUBLIC'!$C$1:$AO$479,COLUMN()+19,FALSE)</f>
        <v>3</v>
      </c>
      <c r="E38" s="46">
        <f>VLOOKUP($A38,'Entries - PUBLIC'!$C$1:$AO$479,COLUMN()+19,FALSE)</f>
        <v>0</v>
      </c>
      <c r="F38" s="46">
        <f>VLOOKUP($A38,'Entries - PUBLIC'!$C$1:$AO$479,COLUMN()+19,FALSE)</f>
        <v>0</v>
      </c>
      <c r="G38" s="46">
        <f>VLOOKUP($A38,'Entries - PUBLIC'!$C$1:$AO$479,COLUMN()+19,FALSE)</f>
        <v>0</v>
      </c>
      <c r="H38" s="46">
        <f>VLOOKUP($A38,'Entries - PUBLIC'!$C$1:$AO$479,COLUMN()+19,FALSE)</f>
        <v>0</v>
      </c>
      <c r="I38" s="46">
        <f>VLOOKUP($A38,'Entries - PUBLIC'!$C$1:$AO$479,COLUMN()+19,FALSE)</f>
        <v>0</v>
      </c>
      <c r="J38" s="46">
        <f>VLOOKUP($A38,'Entries - PUBLIC'!$C$1:$AO$479,COLUMN()+19,FALSE)</f>
        <v>0</v>
      </c>
      <c r="K38" s="46">
        <f>VLOOKUP($A38,'Entries - PUBLIC'!$C$1:$AO$479,COLUMN()+19,FALSE)</f>
        <v>0</v>
      </c>
      <c r="L38" s="46">
        <f>VLOOKUP($A38,'Entries - PUBLIC'!$C$1:$AO$479,COLUMN()+19,FALSE)</f>
        <v>0</v>
      </c>
      <c r="M38" s="46">
        <f>VLOOKUP($A38,'Entries - PUBLIC'!$C$1:$AO$479,COLUMN()+19,FALSE)</f>
        <v>0</v>
      </c>
      <c r="N38" s="46">
        <f>VLOOKUP($A38,'Entries - PUBLIC'!$C$1:$AO$479,COLUMN()+19,FALSE)</f>
        <v>0</v>
      </c>
      <c r="O38" s="46">
        <f>VLOOKUP($A38,'Entries - PUBLIC'!$C$1:$AO$479,COLUMN()+19,FALSE)</f>
        <v>0</v>
      </c>
      <c r="P38" s="46">
        <f>VLOOKUP($A38,'Entries - PUBLIC'!$C$1:$AO$479,COLUMN()+19,FALSE)</f>
        <v>0</v>
      </c>
      <c r="Q38" s="46">
        <f>VLOOKUP($A38,'Entries - PUBLIC'!$C$1:$AO$479,COLUMN()+19,FALSE)</f>
        <v>0</v>
      </c>
      <c r="R38" s="46">
        <f>VLOOKUP($A38,'Entries - PUBLIC'!$C$1:$AO$479,COLUMN()+19,FALSE)</f>
        <v>0</v>
      </c>
      <c r="S38" s="46">
        <f>VLOOKUP($A38,'Entries - PUBLIC'!$C$1:$AO$479,COLUMN()+19,FALSE)</f>
        <v>0</v>
      </c>
      <c r="T38" s="47">
        <f>VLOOKUP($A38,'Entries - PUBLIC'!$C$1:$AO$479,COLUMN()+19,FALSE)</f>
        <v>1</v>
      </c>
    </row>
    <row r="39" spans="1:20" s="48" customFormat="1" ht="12.75">
      <c r="A39" s="43" t="str">
        <f>+'Entries - DATA'!A20</f>
        <v>James</v>
      </c>
      <c r="B39" s="44">
        <f t="shared" si="0"/>
        <v>7.01</v>
      </c>
      <c r="C39" s="45">
        <f>VLOOKUP($A39,'Entries - PUBLIC'!$C$1:$AO$479,COLUMN()+19,FALSE)</f>
        <v>4</v>
      </c>
      <c r="D39" s="46">
        <f>VLOOKUP($A39,'Entries - PUBLIC'!$C$1:$AO$479,COLUMN()+19,FALSE)</f>
        <v>3</v>
      </c>
      <c r="E39" s="46">
        <f>VLOOKUP($A39,'Entries - PUBLIC'!$C$1:$AO$479,COLUMN()+19,FALSE)</f>
        <v>0</v>
      </c>
      <c r="F39" s="46">
        <f>VLOOKUP($A39,'Entries - PUBLIC'!$C$1:$AO$479,COLUMN()+19,FALSE)</f>
        <v>0</v>
      </c>
      <c r="G39" s="46">
        <f>VLOOKUP($A39,'Entries - PUBLIC'!$C$1:$AO$479,COLUMN()+19,FALSE)</f>
        <v>0</v>
      </c>
      <c r="H39" s="46">
        <f>VLOOKUP($A39,'Entries - PUBLIC'!$C$1:$AO$479,COLUMN()+19,FALSE)</f>
        <v>0</v>
      </c>
      <c r="I39" s="46">
        <f>VLOOKUP($A39,'Entries - PUBLIC'!$C$1:$AO$479,COLUMN()+19,FALSE)</f>
        <v>0</v>
      </c>
      <c r="J39" s="46">
        <f>VLOOKUP($A39,'Entries - PUBLIC'!$C$1:$AO$479,COLUMN()+19,FALSE)</f>
        <v>0</v>
      </c>
      <c r="K39" s="46">
        <f>VLOOKUP($A39,'Entries - PUBLIC'!$C$1:$AO$479,COLUMN()+19,FALSE)</f>
        <v>0</v>
      </c>
      <c r="L39" s="46">
        <f>VLOOKUP($A39,'Entries - PUBLIC'!$C$1:$AO$479,COLUMN()+19,FALSE)</f>
        <v>0</v>
      </c>
      <c r="M39" s="46">
        <f>VLOOKUP($A39,'Entries - PUBLIC'!$C$1:$AO$479,COLUMN()+19,FALSE)</f>
        <v>0</v>
      </c>
      <c r="N39" s="46">
        <f>VLOOKUP($A39,'Entries - PUBLIC'!$C$1:$AO$479,COLUMN()+19,FALSE)</f>
        <v>0</v>
      </c>
      <c r="O39" s="46">
        <f>VLOOKUP($A39,'Entries - PUBLIC'!$C$1:$AO$479,COLUMN()+19,FALSE)</f>
        <v>0</v>
      </c>
      <c r="P39" s="46">
        <f>VLOOKUP($A39,'Entries - PUBLIC'!$C$1:$AO$479,COLUMN()+19,FALSE)</f>
        <v>0</v>
      </c>
      <c r="Q39" s="46">
        <f>VLOOKUP($A39,'Entries - PUBLIC'!$C$1:$AO$479,COLUMN()+19,FALSE)</f>
        <v>0</v>
      </c>
      <c r="R39" s="46">
        <f>VLOOKUP($A39,'Entries - PUBLIC'!$C$1:$AO$479,COLUMN()+19,FALSE)</f>
        <v>0</v>
      </c>
      <c r="S39" s="46">
        <f>VLOOKUP($A39,'Entries - PUBLIC'!$C$1:$AO$479,COLUMN()+19,FALSE)</f>
        <v>0</v>
      </c>
      <c r="T39" s="47">
        <f>VLOOKUP($A39,'Entries - PUBLIC'!$C$1:$AO$479,COLUMN()+19,FALSE)</f>
        <v>1</v>
      </c>
    </row>
    <row r="40" spans="1:20" s="48" customFormat="1" ht="12.75">
      <c r="A40" s="43" t="str">
        <f>+'Entries - DATA'!A10</f>
        <v>Dunn</v>
      </c>
      <c r="B40" s="44">
        <f t="shared" si="0"/>
        <v>6.02</v>
      </c>
      <c r="C40" s="45">
        <f>VLOOKUP($A40,'Entries - PUBLIC'!$C$1:$AO$479,COLUMN()+19,FALSE)</f>
        <v>3</v>
      </c>
      <c r="D40" s="46">
        <f>VLOOKUP($A40,'Entries - PUBLIC'!$C$1:$AO$479,COLUMN()+19,FALSE)</f>
        <v>3</v>
      </c>
      <c r="E40" s="46">
        <f>VLOOKUP($A40,'Entries - PUBLIC'!$C$1:$AO$479,COLUMN()+19,FALSE)</f>
        <v>0</v>
      </c>
      <c r="F40" s="46">
        <f>VLOOKUP($A40,'Entries - PUBLIC'!$C$1:$AO$479,COLUMN()+19,FALSE)</f>
        <v>0</v>
      </c>
      <c r="G40" s="46">
        <f>VLOOKUP($A40,'Entries - PUBLIC'!$C$1:$AO$479,COLUMN()+19,FALSE)</f>
        <v>0</v>
      </c>
      <c r="H40" s="46">
        <f>VLOOKUP($A40,'Entries - PUBLIC'!$C$1:$AO$479,COLUMN()+19,FALSE)</f>
        <v>0</v>
      </c>
      <c r="I40" s="46">
        <f>VLOOKUP($A40,'Entries - PUBLIC'!$C$1:$AO$479,COLUMN()+19,FALSE)</f>
        <v>0</v>
      </c>
      <c r="J40" s="46">
        <f>VLOOKUP($A40,'Entries - PUBLIC'!$C$1:$AO$479,COLUMN()+19,FALSE)</f>
        <v>0</v>
      </c>
      <c r="K40" s="46">
        <f>VLOOKUP($A40,'Entries - PUBLIC'!$C$1:$AO$479,COLUMN()+19,FALSE)</f>
        <v>0</v>
      </c>
      <c r="L40" s="46">
        <f>VLOOKUP($A40,'Entries - PUBLIC'!$C$1:$AO$479,COLUMN()+19,FALSE)</f>
        <v>0</v>
      </c>
      <c r="M40" s="46">
        <f>VLOOKUP($A40,'Entries - PUBLIC'!$C$1:$AO$479,COLUMN()+19,FALSE)</f>
        <v>0</v>
      </c>
      <c r="N40" s="46">
        <f>VLOOKUP($A40,'Entries - PUBLIC'!$C$1:$AO$479,COLUMN()+19,FALSE)</f>
        <v>0</v>
      </c>
      <c r="O40" s="46">
        <f>VLOOKUP($A40,'Entries - PUBLIC'!$C$1:$AO$479,COLUMN()+19,FALSE)</f>
        <v>0</v>
      </c>
      <c r="P40" s="46">
        <f>VLOOKUP($A40,'Entries - PUBLIC'!$C$1:$AO$479,COLUMN()+19,FALSE)</f>
        <v>0</v>
      </c>
      <c r="Q40" s="46">
        <f>VLOOKUP($A40,'Entries - PUBLIC'!$C$1:$AO$479,COLUMN()+19,FALSE)</f>
        <v>0</v>
      </c>
      <c r="R40" s="46">
        <f>VLOOKUP($A40,'Entries - PUBLIC'!$C$1:$AO$479,COLUMN()+19,FALSE)</f>
        <v>0</v>
      </c>
      <c r="S40" s="46">
        <f>VLOOKUP($A40,'Entries - PUBLIC'!$C$1:$AO$479,COLUMN()+19,FALSE)</f>
        <v>0</v>
      </c>
      <c r="T40" s="47">
        <f>VLOOKUP($A40,'Entries - PUBLIC'!$C$1:$AO$479,COLUMN()+19,FALSE)</f>
        <v>2</v>
      </c>
    </row>
    <row r="41" spans="1:20" s="48" customFormat="1" ht="12.75">
      <c r="A41" s="43" t="str">
        <f>+'Entries - DATA'!A14</f>
        <v>Funt</v>
      </c>
      <c r="B41" s="44">
        <f t="shared" si="0"/>
        <v>6.01</v>
      </c>
      <c r="C41" s="45">
        <f>VLOOKUP($A41,'Entries - PUBLIC'!$C$1:$AO$479,COLUMN()+19,FALSE)</f>
        <v>3</v>
      </c>
      <c r="D41" s="46">
        <f>VLOOKUP($A41,'Entries - PUBLIC'!$C$1:$AO$479,COLUMN()+19,FALSE)</f>
        <v>3</v>
      </c>
      <c r="E41" s="46">
        <f>VLOOKUP($A41,'Entries - PUBLIC'!$C$1:$AO$479,COLUMN()+19,FALSE)</f>
        <v>0</v>
      </c>
      <c r="F41" s="46">
        <f>VLOOKUP($A41,'Entries - PUBLIC'!$C$1:$AO$479,COLUMN()+19,FALSE)</f>
        <v>0</v>
      </c>
      <c r="G41" s="46">
        <f>VLOOKUP($A41,'Entries - PUBLIC'!$C$1:$AO$479,COLUMN()+19,FALSE)</f>
        <v>0</v>
      </c>
      <c r="H41" s="46">
        <f>VLOOKUP($A41,'Entries - PUBLIC'!$C$1:$AO$479,COLUMN()+19,FALSE)</f>
        <v>0</v>
      </c>
      <c r="I41" s="46">
        <f>VLOOKUP($A41,'Entries - PUBLIC'!$C$1:$AO$479,COLUMN()+19,FALSE)</f>
        <v>0</v>
      </c>
      <c r="J41" s="46">
        <f>VLOOKUP($A41,'Entries - PUBLIC'!$C$1:$AO$479,COLUMN()+19,FALSE)</f>
        <v>0</v>
      </c>
      <c r="K41" s="46">
        <f>VLOOKUP($A41,'Entries - PUBLIC'!$C$1:$AO$479,COLUMN()+19,FALSE)</f>
        <v>0</v>
      </c>
      <c r="L41" s="46">
        <f>VLOOKUP($A41,'Entries - PUBLIC'!$C$1:$AO$479,COLUMN()+19,FALSE)</f>
        <v>0</v>
      </c>
      <c r="M41" s="46">
        <f>VLOOKUP($A41,'Entries - PUBLIC'!$C$1:$AO$479,COLUMN()+19,FALSE)</f>
        <v>0</v>
      </c>
      <c r="N41" s="46">
        <f>VLOOKUP($A41,'Entries - PUBLIC'!$C$1:$AO$479,COLUMN()+19,FALSE)</f>
        <v>0</v>
      </c>
      <c r="O41" s="46">
        <f>VLOOKUP($A41,'Entries - PUBLIC'!$C$1:$AO$479,COLUMN()+19,FALSE)</f>
        <v>0</v>
      </c>
      <c r="P41" s="46">
        <f>VLOOKUP($A41,'Entries - PUBLIC'!$C$1:$AO$479,COLUMN()+19,FALSE)</f>
        <v>0</v>
      </c>
      <c r="Q41" s="46">
        <f>VLOOKUP($A41,'Entries - PUBLIC'!$C$1:$AO$479,COLUMN()+19,FALSE)</f>
        <v>0</v>
      </c>
      <c r="R41" s="46">
        <f>VLOOKUP($A41,'Entries - PUBLIC'!$C$1:$AO$479,COLUMN()+19,FALSE)</f>
        <v>0</v>
      </c>
      <c r="S41" s="46">
        <f>VLOOKUP($A41,'Entries - PUBLIC'!$C$1:$AO$479,COLUMN()+19,FALSE)</f>
        <v>0</v>
      </c>
      <c r="T41" s="47">
        <f>VLOOKUP($A41,'Entries - PUBLIC'!$C$1:$AO$479,COLUMN()+19,FALSE)</f>
        <v>1</v>
      </c>
    </row>
    <row r="42" spans="1:20" s="48" customFormat="1" ht="13.5" thickBot="1">
      <c r="A42" s="49" t="str">
        <f>+'Entries - DATA'!A22</f>
        <v>Kent</v>
      </c>
      <c r="B42" s="44">
        <f t="shared" si="0"/>
        <v>5.01</v>
      </c>
      <c r="C42" s="45">
        <f>VLOOKUP($A42,'Entries - PUBLIC'!$C$1:$AO$479,COLUMN()+19,FALSE)</f>
        <v>3</v>
      </c>
      <c r="D42" s="46">
        <f>VLOOKUP($A42,'Entries - PUBLIC'!$C$1:$AO$479,COLUMN()+19,FALSE)</f>
        <v>2</v>
      </c>
      <c r="E42" s="46">
        <f>VLOOKUP($A42,'Entries - PUBLIC'!$C$1:$AO$479,COLUMN()+19,FALSE)</f>
        <v>0</v>
      </c>
      <c r="F42" s="46">
        <f>VLOOKUP($A42,'Entries - PUBLIC'!$C$1:$AO$479,COLUMN()+19,FALSE)</f>
        <v>0</v>
      </c>
      <c r="G42" s="46">
        <f>VLOOKUP($A42,'Entries - PUBLIC'!$C$1:$AO$479,COLUMN()+19,FALSE)</f>
        <v>0</v>
      </c>
      <c r="H42" s="46">
        <f>VLOOKUP($A42,'Entries - PUBLIC'!$C$1:$AO$479,COLUMN()+19,FALSE)</f>
        <v>0</v>
      </c>
      <c r="I42" s="46">
        <f>VLOOKUP($A42,'Entries - PUBLIC'!$C$1:$AO$479,COLUMN()+19,FALSE)</f>
        <v>0</v>
      </c>
      <c r="J42" s="46">
        <f>VLOOKUP($A42,'Entries - PUBLIC'!$C$1:$AO$479,COLUMN()+19,FALSE)</f>
        <v>0</v>
      </c>
      <c r="K42" s="46">
        <f>VLOOKUP($A42,'Entries - PUBLIC'!$C$1:$AO$479,COLUMN()+19,FALSE)</f>
        <v>0</v>
      </c>
      <c r="L42" s="46">
        <f>VLOOKUP($A42,'Entries - PUBLIC'!$C$1:$AO$479,COLUMN()+19,FALSE)</f>
        <v>0</v>
      </c>
      <c r="M42" s="46">
        <f>VLOOKUP($A42,'Entries - PUBLIC'!$C$1:$AO$479,COLUMN()+19,FALSE)</f>
        <v>0</v>
      </c>
      <c r="N42" s="46">
        <f>VLOOKUP($A42,'Entries - PUBLIC'!$C$1:$AO$479,COLUMN()+19,FALSE)</f>
        <v>0</v>
      </c>
      <c r="O42" s="46">
        <f>VLOOKUP($A42,'Entries - PUBLIC'!$C$1:$AO$479,COLUMN()+19,FALSE)</f>
        <v>0</v>
      </c>
      <c r="P42" s="46">
        <f>VLOOKUP($A42,'Entries - PUBLIC'!$C$1:$AO$479,COLUMN()+19,FALSE)</f>
        <v>0</v>
      </c>
      <c r="Q42" s="46">
        <f>VLOOKUP($A42,'Entries - PUBLIC'!$C$1:$AO$479,COLUMN()+19,FALSE)</f>
        <v>0</v>
      </c>
      <c r="R42" s="46">
        <f>VLOOKUP($A42,'Entries - PUBLIC'!$C$1:$AO$479,COLUMN()+19,FALSE)</f>
        <v>0</v>
      </c>
      <c r="S42" s="46">
        <f>VLOOKUP($A42,'Entries - PUBLIC'!$C$1:$AO$479,COLUMN()+19,FALSE)</f>
        <v>0</v>
      </c>
      <c r="T42" s="50">
        <f>VLOOKUP($A42,'Entries - PUBLIC'!$C$1:$AO$479,COLUMN()+19,FALSE)</f>
        <v>1</v>
      </c>
    </row>
    <row r="43" spans="1:20" ht="13.5" thickTop="1">
      <c r="A43" s="33"/>
      <c r="B43" s="33"/>
      <c r="T43" s="32"/>
    </row>
  </sheetData>
  <sheetProtection/>
  <mergeCells count="1">
    <mergeCell ref="C1:S1"/>
  </mergeCells>
  <conditionalFormatting sqref="V3:IV42">
    <cfRule type="expression" priority="1" dxfId="2" stopIfTrue="1">
      <formula>MOD(ROW(),2)=1</formula>
    </cfRule>
  </conditionalFormatting>
  <conditionalFormatting sqref="A3:B42 T3:T42">
    <cfRule type="expression" priority="2" dxfId="0" stopIfTrue="1">
      <formula>MOD(ROW(),2)=1</formula>
    </cfRule>
  </conditionalFormatting>
  <conditionalFormatting sqref="C3:S42">
    <cfRule type="expression" priority="3" dxfId="0" stopIfTrue="1">
      <formula>MOD(ROW(),2)=1</formula>
    </cfRule>
    <cfRule type="expression" priority="4" dxfId="3" stopIfTrue="1">
      <formula>MOD(COLUMN(),2)=1</formula>
    </cfRule>
  </conditionalFormatting>
  <printOptions horizontalCentered="1"/>
  <pageMargins left="0.75" right="0.75" top="1" bottom="1" header="0.5" footer="0.5"/>
  <pageSetup horizontalDpi="1200" verticalDpi="1200" orientation="portrait" r:id="rId1"/>
  <headerFooter alignWithMargins="0">
    <oddHeader>&amp;LGP's 2008 NFL Pool&amp;RPlayer Rankings</oddHeader>
    <oddFooter>&amp;RAs of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X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140625" style="0" customWidth="1"/>
    <col min="3" max="3" width="5.8515625" style="0" customWidth="1"/>
    <col min="4" max="4" width="11.8515625" style="1" customWidth="1"/>
    <col min="5" max="5" width="4.8515625" style="0" customWidth="1"/>
    <col min="6" max="21" width="4.57421875" style="0" customWidth="1"/>
  </cols>
  <sheetData>
    <row r="1" spans="4:21" ht="12.75">
      <c r="D1" s="37" t="s">
        <v>107</v>
      </c>
      <c r="E1" s="37">
        <v>1</v>
      </c>
      <c r="F1" s="37">
        <v>2</v>
      </c>
      <c r="G1" s="37">
        <v>3</v>
      </c>
      <c r="H1" s="37">
        <v>4</v>
      </c>
      <c r="I1" s="37">
        <v>5</v>
      </c>
      <c r="J1" s="37">
        <v>6</v>
      </c>
      <c r="K1" s="37">
        <v>7</v>
      </c>
      <c r="L1" s="37">
        <v>8</v>
      </c>
      <c r="M1" s="37">
        <v>9</v>
      </c>
      <c r="N1" s="37">
        <v>10</v>
      </c>
      <c r="O1" s="37">
        <v>11</v>
      </c>
      <c r="P1" s="37">
        <v>12</v>
      </c>
      <c r="Q1" s="37">
        <v>13</v>
      </c>
      <c r="R1" s="37">
        <v>14</v>
      </c>
      <c r="S1" s="37">
        <v>15</v>
      </c>
      <c r="T1" s="37">
        <v>16</v>
      </c>
      <c r="U1" s="37">
        <v>17</v>
      </c>
    </row>
    <row r="2" spans="4:22" ht="12.75">
      <c r="D2" s="1" t="s">
        <v>106</v>
      </c>
      <c r="E2" s="8" t="s">
        <v>61</v>
      </c>
      <c r="F2" s="8" t="s">
        <v>93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>
        <v>1</v>
      </c>
    </row>
    <row r="3" spans="5:22" ht="12.75">
      <c r="E3" s="8" t="s">
        <v>54</v>
      </c>
      <c r="F3" s="8" t="s">
        <v>94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>
        <v>1</v>
      </c>
    </row>
    <row r="4" spans="5:22" ht="12.75">
      <c r="E4" s="8" t="s">
        <v>55</v>
      </c>
      <c r="F4" s="8" t="s">
        <v>95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>
        <v>1</v>
      </c>
    </row>
    <row r="5" spans="5:22" ht="12.75">
      <c r="E5" s="8" t="s">
        <v>56</v>
      </c>
      <c r="F5" s="8" t="s">
        <v>105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>
        <v>1</v>
      </c>
    </row>
    <row r="6" spans="5:22" ht="12.75">
      <c r="E6" s="8" t="s">
        <v>60</v>
      </c>
      <c r="F6" s="8" t="s">
        <v>96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>
        <v>1</v>
      </c>
    </row>
    <row r="7" spans="5:22" ht="12.75">
      <c r="E7" s="8" t="s">
        <v>62</v>
      </c>
      <c r="F7" s="8" t="s">
        <v>97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>
        <v>1</v>
      </c>
    </row>
    <row r="8" spans="5:22" ht="12.75">
      <c r="E8" s="8" t="s">
        <v>43</v>
      </c>
      <c r="F8" s="8" t="s">
        <v>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>
        <v>1</v>
      </c>
    </row>
    <row r="9" spans="5:22" ht="12.75">
      <c r="E9" s="8" t="s">
        <v>63</v>
      </c>
      <c r="F9" s="8" t="s">
        <v>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>
        <v>1</v>
      </c>
    </row>
    <row r="10" spans="5:22" ht="12.75">
      <c r="E10" s="8" t="s">
        <v>46</v>
      </c>
      <c r="F10" s="8" t="s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>
        <v>1</v>
      </c>
    </row>
    <row r="11" spans="5:22" ht="12.75">
      <c r="E11" s="8" t="s">
        <v>47</v>
      </c>
      <c r="F11" s="8" t="s">
        <v>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>
        <v>1</v>
      </c>
    </row>
    <row r="12" spans="5:22" ht="12.75">
      <c r="E12" s="8" t="s">
        <v>45</v>
      </c>
      <c r="F12" s="8" t="s">
        <v>101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>
        <v>1</v>
      </c>
    </row>
    <row r="13" spans="5:22" ht="12.75">
      <c r="E13" s="8" t="s">
        <v>53</v>
      </c>
      <c r="F13" s="8" t="s">
        <v>102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>
        <v>1</v>
      </c>
    </row>
    <row r="14" spans="5:22" ht="12.75">
      <c r="E14" s="8" t="s">
        <v>51</v>
      </c>
      <c r="F14" s="8" t="s">
        <v>103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>
        <v>1</v>
      </c>
    </row>
    <row r="15" spans="5:22" ht="12.75">
      <c r="E15" s="8" t="s">
        <v>57</v>
      </c>
      <c r="F15" s="8" t="s">
        <v>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>
        <v>1</v>
      </c>
    </row>
    <row r="16" spans="5:22" ht="12.75">
      <c r="E16" s="8" t="s">
        <v>58</v>
      </c>
      <c r="F16" s="8" t="s">
        <v>104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>
        <v>1</v>
      </c>
    </row>
    <row r="17" spans="5:22" ht="12.75">
      <c r="E17" s="8" t="s">
        <v>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>
        <v>1</v>
      </c>
    </row>
    <row r="18" spans="4:21" ht="12.75">
      <c r="D18" s="37" t="s">
        <v>108</v>
      </c>
      <c r="E18" s="63">
        <f aca="true" t="shared" si="0" ref="E18:U18">COUNTA(E2:E17)</f>
        <v>16</v>
      </c>
      <c r="F18" s="63">
        <f t="shared" si="0"/>
        <v>15</v>
      </c>
      <c r="G18" s="63">
        <f t="shared" si="0"/>
        <v>0</v>
      </c>
      <c r="H18" s="63">
        <f t="shared" si="0"/>
        <v>0</v>
      </c>
      <c r="I18" s="63">
        <f t="shared" si="0"/>
        <v>0</v>
      </c>
      <c r="J18" s="63">
        <f t="shared" si="0"/>
        <v>0</v>
      </c>
      <c r="K18" s="63">
        <f t="shared" si="0"/>
        <v>0</v>
      </c>
      <c r="L18" s="63">
        <f t="shared" si="0"/>
        <v>0</v>
      </c>
      <c r="M18" s="63">
        <f t="shared" si="0"/>
        <v>0</v>
      </c>
      <c r="N18" s="63">
        <f t="shared" si="0"/>
        <v>0</v>
      </c>
      <c r="O18" s="63">
        <f t="shared" si="0"/>
        <v>0</v>
      </c>
      <c r="P18" s="63">
        <f t="shared" si="0"/>
        <v>0</v>
      </c>
      <c r="Q18" s="63">
        <f t="shared" si="0"/>
        <v>0</v>
      </c>
      <c r="R18" s="63">
        <f t="shared" si="0"/>
        <v>0</v>
      </c>
      <c r="S18" s="63">
        <f t="shared" si="0"/>
        <v>0</v>
      </c>
      <c r="T18" s="63">
        <f t="shared" si="0"/>
        <v>0</v>
      </c>
      <c r="U18" s="63">
        <f t="shared" si="0"/>
        <v>0</v>
      </c>
    </row>
    <row r="19" spans="5:21" ht="12.75">
      <c r="E19" s="63">
        <f>SUM(E22:E53)</f>
        <v>16</v>
      </c>
      <c r="F19" s="63">
        <f aca="true" t="shared" si="1" ref="F19:U19">SUM(F22:F53)</f>
        <v>15</v>
      </c>
      <c r="G19" s="63">
        <f t="shared" si="1"/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0</v>
      </c>
      <c r="L19" s="63">
        <f t="shared" si="1"/>
        <v>0</v>
      </c>
      <c r="M19" s="63">
        <f t="shared" si="1"/>
        <v>0</v>
      </c>
      <c r="N19" s="63">
        <f t="shared" si="1"/>
        <v>0</v>
      </c>
      <c r="O19" s="63">
        <f t="shared" si="1"/>
        <v>0</v>
      </c>
      <c r="P19" s="63">
        <f t="shared" si="1"/>
        <v>0</v>
      </c>
      <c r="Q19" s="63">
        <f t="shared" si="1"/>
        <v>0</v>
      </c>
      <c r="R19" s="63">
        <f t="shared" si="1"/>
        <v>0</v>
      </c>
      <c r="S19" s="63">
        <f t="shared" si="1"/>
        <v>0</v>
      </c>
      <c r="T19" s="63">
        <f t="shared" si="1"/>
        <v>0</v>
      </c>
      <c r="U19" s="63">
        <f t="shared" si="1"/>
        <v>0</v>
      </c>
    </row>
    <row r="20" spans="5:21" ht="12.75">
      <c r="E20" s="68" t="s">
        <v>40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</row>
    <row r="21" spans="1:21" ht="12.75">
      <c r="A21" s="68" t="s">
        <v>5</v>
      </c>
      <c r="B21" s="69"/>
      <c r="C21" s="7"/>
      <c r="D21" s="2" t="s">
        <v>75</v>
      </c>
      <c r="E21" s="3">
        <v>1</v>
      </c>
      <c r="F21" s="3">
        <v>2</v>
      </c>
      <c r="G21" s="3">
        <v>3</v>
      </c>
      <c r="H21" s="3">
        <v>4</v>
      </c>
      <c r="I21" s="3">
        <v>5</v>
      </c>
      <c r="J21" s="3">
        <v>6</v>
      </c>
      <c r="K21" s="3">
        <v>7</v>
      </c>
      <c r="L21" s="3">
        <v>8</v>
      </c>
      <c r="M21" s="3">
        <v>9</v>
      </c>
      <c r="N21" s="3">
        <v>10</v>
      </c>
      <c r="O21" s="3">
        <v>11</v>
      </c>
      <c r="P21" s="3">
        <v>12</v>
      </c>
      <c r="Q21" s="3">
        <v>13</v>
      </c>
      <c r="R21" s="3">
        <v>14</v>
      </c>
      <c r="S21" s="3">
        <v>15</v>
      </c>
      <c r="T21" s="3">
        <v>16</v>
      </c>
      <c r="U21" s="3">
        <v>17</v>
      </c>
    </row>
    <row r="22" spans="1:24" ht="12.75">
      <c r="A22" s="1" t="s">
        <v>4</v>
      </c>
      <c r="B22" t="s">
        <v>61</v>
      </c>
      <c r="C22" s="6" t="s">
        <v>35</v>
      </c>
      <c r="D22" s="1">
        <f aca="true" t="shared" si="2" ref="D22:D53">SUM(E22:U22)</f>
        <v>2</v>
      </c>
      <c r="E22" s="26">
        <f>IF(ISERROR(VLOOKUP($B22,E$2:$V$17,19-E$21,FALSE)),0,(VLOOKUP($B22,E$2:$V$17,19-E$21,FALSE)))</f>
        <v>1</v>
      </c>
      <c r="F22" s="26">
        <f>IF(ISERROR(VLOOKUP($B22,F$2:$V$17,19-F$21,FALSE)),0,(VLOOKUP($B22,F$2:$V$17,19-F$21,FALSE)))</f>
        <v>1</v>
      </c>
      <c r="G22" s="26">
        <f>IF(ISERROR(VLOOKUP($B22,G$2:$V$17,19-G$21,FALSE)),0,(VLOOKUP($B22,G$2:$V$17,19-G$21,FALSE)))</f>
        <v>0</v>
      </c>
      <c r="H22" s="26">
        <f>IF(ISERROR(VLOOKUP($B22,H$2:$V$17,19-H$21,FALSE)),0,(VLOOKUP($B22,H$2:$V$17,19-H$21,FALSE)))</f>
        <v>0</v>
      </c>
      <c r="I22" s="26">
        <f>IF(ISERROR(VLOOKUP($B22,I$2:$V$17,19-I$21,FALSE)),0,(VLOOKUP($B22,I$2:$V$17,19-I$21,FALSE)))</f>
        <v>0</v>
      </c>
      <c r="J22" s="26">
        <f>IF(ISERROR(VLOOKUP($B22,J$2:$V$17,19-J$21,FALSE)),0,(VLOOKUP($B22,J$2:$V$17,19-J$21,FALSE)))</f>
        <v>0</v>
      </c>
      <c r="K22" s="26">
        <f>IF(ISERROR(VLOOKUP($B22,K$2:$V$17,19-K$21,FALSE)),0,(VLOOKUP($B22,K$2:$V$17,19-K$21,FALSE)))</f>
        <v>0</v>
      </c>
      <c r="L22" s="26">
        <f>IF(ISERROR(VLOOKUP($B22,L$2:$V$17,19-L$21,FALSE)),0,(VLOOKUP($B22,L$2:$V$17,19-L$21,FALSE)))</f>
        <v>0</v>
      </c>
      <c r="M22" s="26">
        <f>IF(ISERROR(VLOOKUP($B22,M$2:$V$17,19-M$21,FALSE)),0,(VLOOKUP($B22,M$2:$V$17,19-M$21,FALSE)))</f>
        <v>0</v>
      </c>
      <c r="N22" s="26">
        <f>IF(ISERROR(VLOOKUP($B22,N$2:$V$17,19-N$21,FALSE)),0,(VLOOKUP($B22,N$2:$V$17,19-N$21,FALSE)))</f>
        <v>0</v>
      </c>
      <c r="O22" s="26">
        <f>IF(ISERROR(VLOOKUP($B22,O$2:$V$17,19-O$21,FALSE)),0,(VLOOKUP($B22,O$2:$V$17,19-O$21,FALSE)))</f>
        <v>0</v>
      </c>
      <c r="P22" s="26">
        <f>IF(ISERROR(VLOOKUP($B22,P$2:$V$17,19-P$21,FALSE)),0,(VLOOKUP($B22,P$2:$V$17,19-P$21,FALSE)))</f>
        <v>0</v>
      </c>
      <c r="Q22" s="26">
        <f>IF(ISERROR(VLOOKUP($B22,Q$2:$V$17,19-Q$21,FALSE)),0,(VLOOKUP($B22,Q$2:$V$17,19-Q$21,FALSE)))</f>
        <v>0</v>
      </c>
      <c r="R22" s="26">
        <f>IF(ISERROR(VLOOKUP($B22,R$2:$V$17,19-R$21,FALSE)),0,(VLOOKUP($B22,R$2:$V$17,19-R$21,FALSE)))</f>
        <v>0</v>
      </c>
      <c r="S22" s="26">
        <f>IF(ISERROR(VLOOKUP($B22,S$2:$V$17,19-S$21,FALSE)),0,(VLOOKUP($B22,S$2:$V$17,19-S$21,FALSE)))</f>
        <v>0</v>
      </c>
      <c r="T22" s="26">
        <f>IF(ISERROR(VLOOKUP($B22,T$2:$V$17,19-T$21,FALSE)),0,(VLOOKUP($B22,T$2:$V$17,19-T$21,FALSE)))</f>
        <v>0</v>
      </c>
      <c r="U22" s="26">
        <f>IF(ISERROR(VLOOKUP($B22,U$2:$V$17,19-U$21,FALSE)),0,(VLOOKUP($B22,U$2:$V$17,19-U$21,FALSE)))</f>
        <v>0</v>
      </c>
      <c r="X22" s="6"/>
    </row>
    <row r="23" spans="2:24" ht="12.75">
      <c r="B23" t="s">
        <v>54</v>
      </c>
      <c r="C23" s="6" t="s">
        <v>27</v>
      </c>
      <c r="D23" s="1">
        <f t="shared" si="2"/>
        <v>1</v>
      </c>
      <c r="E23" s="26">
        <f>IF(ISERROR(VLOOKUP($B23,E$2:$V$17,19-E$21,FALSE)),0,(VLOOKUP($B23,E$2:$V$17,19-E$21,FALSE)))</f>
        <v>1</v>
      </c>
      <c r="F23" s="26">
        <f>IF(ISERROR(VLOOKUP($B23,F$2:$V$17,19-F$21,FALSE)),0,(VLOOKUP($B23,F$2:$V$17,19-F$21,FALSE)))</f>
        <v>0</v>
      </c>
      <c r="G23" s="26">
        <f>IF(ISERROR(VLOOKUP($B23,G$2:$V$17,19-G$21,FALSE)),0,(VLOOKUP($B23,G$2:$V$17,19-G$21,FALSE)))</f>
        <v>0</v>
      </c>
      <c r="H23" s="26">
        <f>IF(ISERROR(VLOOKUP($B23,H$2:$V$17,19-H$21,FALSE)),0,(VLOOKUP($B23,H$2:$V$17,19-H$21,FALSE)))</f>
        <v>0</v>
      </c>
      <c r="I23" s="26">
        <f>IF(ISERROR(VLOOKUP($B23,I$2:$V$17,19-I$21,FALSE)),0,(VLOOKUP($B23,I$2:$V$17,19-I$21,FALSE)))</f>
        <v>0</v>
      </c>
      <c r="J23" s="26">
        <f>IF(ISERROR(VLOOKUP($B23,J$2:$V$17,19-J$21,FALSE)),0,(VLOOKUP($B23,J$2:$V$17,19-J$21,FALSE)))</f>
        <v>0</v>
      </c>
      <c r="K23" s="26">
        <f>IF(ISERROR(VLOOKUP($B23,K$2:$V$17,19-K$21,FALSE)),0,(VLOOKUP($B23,K$2:$V$17,19-K$21,FALSE)))</f>
        <v>0</v>
      </c>
      <c r="L23" s="26">
        <f>IF(ISERROR(VLOOKUP($B23,L$2:$V$17,19-L$21,FALSE)),0,(VLOOKUP($B23,L$2:$V$17,19-L$21,FALSE)))</f>
        <v>0</v>
      </c>
      <c r="M23" s="26">
        <f>IF(ISERROR(VLOOKUP($B23,M$2:$V$17,19-M$21,FALSE)),0,(VLOOKUP($B23,M$2:$V$17,19-M$21,FALSE)))</f>
        <v>0</v>
      </c>
      <c r="N23" s="26">
        <f>IF(ISERROR(VLOOKUP($B23,N$2:$V$17,19-N$21,FALSE)),0,(VLOOKUP($B23,N$2:$V$17,19-N$21,FALSE)))</f>
        <v>0</v>
      </c>
      <c r="O23" s="26">
        <f>IF(ISERROR(VLOOKUP($B23,O$2:$V$17,19-O$21,FALSE)),0,(VLOOKUP($B23,O$2:$V$17,19-O$21,FALSE)))</f>
        <v>0</v>
      </c>
      <c r="P23" s="26">
        <f>IF(ISERROR(VLOOKUP($B23,P$2:$V$17,19-P$21,FALSE)),0,(VLOOKUP($B23,P$2:$V$17,19-P$21,FALSE)))</f>
        <v>0</v>
      </c>
      <c r="Q23" s="26">
        <f>IF(ISERROR(VLOOKUP($B23,Q$2:$V$17,19-Q$21,FALSE)),0,(VLOOKUP($B23,Q$2:$V$17,19-Q$21,FALSE)))</f>
        <v>0</v>
      </c>
      <c r="R23" s="26">
        <f>IF(ISERROR(VLOOKUP($B23,R$2:$V$17,19-R$21,FALSE)),0,(VLOOKUP($B23,R$2:$V$17,19-R$21,FALSE)))</f>
        <v>0</v>
      </c>
      <c r="S23" s="26">
        <f>IF(ISERROR(VLOOKUP($B23,S$2:$V$17,19-S$21,FALSE)),0,(VLOOKUP($B23,S$2:$V$17,19-S$21,FALSE)))</f>
        <v>0</v>
      </c>
      <c r="T23" s="26">
        <f>IF(ISERROR(VLOOKUP($B23,T$2:$V$17,19-T$21,FALSE)),0,(VLOOKUP($B23,T$2:$V$17,19-T$21,FALSE)))</f>
        <v>0</v>
      </c>
      <c r="U23" s="26">
        <f>IF(ISERROR(VLOOKUP($B23,U$2:$V$17,19-U$21,FALSE)),0,(VLOOKUP($B23,U$2:$V$17,19-U$21,FALSE)))</f>
        <v>0</v>
      </c>
      <c r="X23" s="6"/>
    </row>
    <row r="24" spans="2:24" ht="12.75">
      <c r="B24" t="s">
        <v>60</v>
      </c>
      <c r="C24" s="6" t="s">
        <v>28</v>
      </c>
      <c r="D24" s="1">
        <f t="shared" si="2"/>
        <v>2</v>
      </c>
      <c r="E24" s="26">
        <f>IF(ISERROR(VLOOKUP($B24,E$2:$V$17,19-E$21,FALSE)),0,(VLOOKUP($B24,E$2:$V$17,19-E$21,FALSE)))</f>
        <v>1</v>
      </c>
      <c r="F24" s="26">
        <f>IF(ISERROR(VLOOKUP($B24,F$2:$V$17,19-F$21,FALSE)),0,(VLOOKUP($B24,F$2:$V$17,19-F$21,FALSE)))</f>
        <v>1</v>
      </c>
      <c r="G24" s="26">
        <f>IF(ISERROR(VLOOKUP($B24,G$2:$V$17,19-G$21,FALSE)),0,(VLOOKUP($B24,G$2:$V$17,19-G$21,FALSE)))</f>
        <v>0</v>
      </c>
      <c r="H24" s="26">
        <f>IF(ISERROR(VLOOKUP($B24,H$2:$V$17,19-H$21,FALSE)),0,(VLOOKUP($B24,H$2:$V$17,19-H$21,FALSE)))</f>
        <v>0</v>
      </c>
      <c r="I24" s="26">
        <f>IF(ISERROR(VLOOKUP($B24,I$2:$V$17,19-I$21,FALSE)),0,(VLOOKUP($B24,I$2:$V$17,19-I$21,FALSE)))</f>
        <v>0</v>
      </c>
      <c r="J24" s="26">
        <f>IF(ISERROR(VLOOKUP($B24,J$2:$V$17,19-J$21,FALSE)),0,(VLOOKUP($B24,J$2:$V$17,19-J$21,FALSE)))</f>
        <v>0</v>
      </c>
      <c r="K24" s="26">
        <f>IF(ISERROR(VLOOKUP($B24,K$2:$V$17,19-K$21,FALSE)),0,(VLOOKUP($B24,K$2:$V$17,19-K$21,FALSE)))</f>
        <v>0</v>
      </c>
      <c r="L24" s="26">
        <f>IF(ISERROR(VLOOKUP($B24,L$2:$V$17,19-L$21,FALSE)),0,(VLOOKUP($B24,L$2:$V$17,19-L$21,FALSE)))</f>
        <v>0</v>
      </c>
      <c r="M24" s="26">
        <f>IF(ISERROR(VLOOKUP($B24,M$2:$V$17,19-M$21,FALSE)),0,(VLOOKUP($B24,M$2:$V$17,19-M$21,FALSE)))</f>
        <v>0</v>
      </c>
      <c r="N24" s="26">
        <f>IF(ISERROR(VLOOKUP($B24,N$2:$V$17,19-N$21,FALSE)),0,(VLOOKUP($B24,N$2:$V$17,19-N$21,FALSE)))</f>
        <v>0</v>
      </c>
      <c r="O24" s="26">
        <f>IF(ISERROR(VLOOKUP($B24,O$2:$V$17,19-O$21,FALSE)),0,(VLOOKUP($B24,O$2:$V$17,19-O$21,FALSE)))</f>
        <v>0</v>
      </c>
      <c r="P24" s="26">
        <f>IF(ISERROR(VLOOKUP($B24,P$2:$V$17,19-P$21,FALSE)),0,(VLOOKUP($B24,P$2:$V$17,19-P$21,FALSE)))</f>
        <v>0</v>
      </c>
      <c r="Q24" s="26">
        <f>IF(ISERROR(VLOOKUP($B24,Q$2:$V$17,19-Q$21,FALSE)),0,(VLOOKUP($B24,Q$2:$V$17,19-Q$21,FALSE)))</f>
        <v>0</v>
      </c>
      <c r="R24" s="26">
        <f>IF(ISERROR(VLOOKUP($B24,R$2:$V$17,19-R$21,FALSE)),0,(VLOOKUP($B24,R$2:$V$17,19-R$21,FALSE)))</f>
        <v>0</v>
      </c>
      <c r="S24" s="26">
        <f>IF(ISERROR(VLOOKUP($B24,S$2:$V$17,19-S$21,FALSE)),0,(VLOOKUP($B24,S$2:$V$17,19-S$21,FALSE)))</f>
        <v>0</v>
      </c>
      <c r="T24" s="26">
        <f>IF(ISERROR(VLOOKUP($B24,T$2:$V$17,19-T$21,FALSE)),0,(VLOOKUP($B24,T$2:$V$17,19-T$21,FALSE)))</f>
        <v>0</v>
      </c>
      <c r="U24" s="26">
        <f>IF(ISERROR(VLOOKUP($B24,U$2:$V$17,19-U$21,FALSE)),0,(VLOOKUP($B24,U$2:$V$17,19-U$21,FALSE)))</f>
        <v>0</v>
      </c>
      <c r="X24" s="6"/>
    </row>
    <row r="25" spans="2:24" ht="12.75">
      <c r="B25" s="6" t="s">
        <v>62</v>
      </c>
      <c r="C25" s="6" t="s">
        <v>23</v>
      </c>
      <c r="D25" s="1">
        <f t="shared" si="2"/>
        <v>1</v>
      </c>
      <c r="E25" s="26">
        <f>IF(ISERROR(VLOOKUP($B25,E$2:$V$17,19-E$21,FALSE)),0,(VLOOKUP($B25,E$2:$V$17,19-E$21,FALSE)))</f>
        <v>1</v>
      </c>
      <c r="F25" s="26">
        <f>IF(ISERROR(VLOOKUP($B25,F$2:$V$17,19-F$21,FALSE)),0,(VLOOKUP($B25,F$2:$V$17,19-F$21,FALSE)))</f>
        <v>0</v>
      </c>
      <c r="G25" s="26">
        <f>IF(ISERROR(VLOOKUP($B25,G$2:$V$17,19-G$21,FALSE)),0,(VLOOKUP($B25,G$2:$V$17,19-G$21,FALSE)))</f>
        <v>0</v>
      </c>
      <c r="H25" s="26">
        <f>IF(ISERROR(VLOOKUP($B25,H$2:$V$17,19-H$21,FALSE)),0,(VLOOKUP($B25,H$2:$V$17,19-H$21,FALSE)))</f>
        <v>0</v>
      </c>
      <c r="I25" s="26">
        <f>IF(ISERROR(VLOOKUP($B25,I$2:$V$17,19-I$21,FALSE)),0,(VLOOKUP($B25,I$2:$V$17,19-I$21,FALSE)))</f>
        <v>0</v>
      </c>
      <c r="J25" s="26">
        <f>IF(ISERROR(VLOOKUP($B25,J$2:$V$17,19-J$21,FALSE)),0,(VLOOKUP($B25,J$2:$V$17,19-J$21,FALSE)))</f>
        <v>0</v>
      </c>
      <c r="K25" s="26">
        <f>IF(ISERROR(VLOOKUP($B25,K$2:$V$17,19-K$21,FALSE)),0,(VLOOKUP($B25,K$2:$V$17,19-K$21,FALSE)))</f>
        <v>0</v>
      </c>
      <c r="L25" s="26">
        <f>IF(ISERROR(VLOOKUP($B25,L$2:$V$17,19-L$21,FALSE)),0,(VLOOKUP($B25,L$2:$V$17,19-L$21,FALSE)))</f>
        <v>0</v>
      </c>
      <c r="M25" s="26">
        <f>IF(ISERROR(VLOOKUP($B25,M$2:$V$17,19-M$21,FALSE)),0,(VLOOKUP($B25,M$2:$V$17,19-M$21,FALSE)))</f>
        <v>0</v>
      </c>
      <c r="N25" s="26">
        <f>IF(ISERROR(VLOOKUP($B25,N$2:$V$17,19-N$21,FALSE)),0,(VLOOKUP($B25,N$2:$V$17,19-N$21,FALSE)))</f>
        <v>0</v>
      </c>
      <c r="O25" s="26">
        <f>IF(ISERROR(VLOOKUP($B25,O$2:$V$17,19-O$21,FALSE)),0,(VLOOKUP($B25,O$2:$V$17,19-O$21,FALSE)))</f>
        <v>0</v>
      </c>
      <c r="P25" s="26">
        <f>IF(ISERROR(VLOOKUP($B25,P$2:$V$17,19-P$21,FALSE)),0,(VLOOKUP($B25,P$2:$V$17,19-P$21,FALSE)))</f>
        <v>0</v>
      </c>
      <c r="Q25" s="26">
        <f>IF(ISERROR(VLOOKUP($B25,Q$2:$V$17,19-Q$21,FALSE)),0,(VLOOKUP($B25,Q$2:$V$17,19-Q$21,FALSE)))</f>
        <v>0</v>
      </c>
      <c r="R25" s="26">
        <f>IF(ISERROR(VLOOKUP($B25,R$2:$V$17,19-R$21,FALSE)),0,(VLOOKUP($B25,R$2:$V$17,19-R$21,FALSE)))</f>
        <v>0</v>
      </c>
      <c r="S25" s="26">
        <f>IF(ISERROR(VLOOKUP($B25,S$2:$V$17,19-S$21,FALSE)),0,(VLOOKUP($B25,S$2:$V$17,19-S$21,FALSE)))</f>
        <v>0</v>
      </c>
      <c r="T25" s="26">
        <f>IF(ISERROR(VLOOKUP($B25,T$2:$V$17,19-T$21,FALSE)),0,(VLOOKUP($B25,T$2:$V$17,19-T$21,FALSE)))</f>
        <v>0</v>
      </c>
      <c r="U25" s="26">
        <f>IF(ISERROR(VLOOKUP($B25,U$2:$V$17,19-U$21,FALSE)),0,(VLOOKUP($B25,U$2:$V$17,19-U$21,FALSE)))</f>
        <v>0</v>
      </c>
      <c r="X25" s="6"/>
    </row>
    <row r="26" spans="2:24" ht="12.75">
      <c r="B26" t="s">
        <v>43</v>
      </c>
      <c r="C26" s="6" t="s">
        <v>31</v>
      </c>
      <c r="D26" s="1">
        <f t="shared" si="2"/>
        <v>2</v>
      </c>
      <c r="E26" s="26">
        <f>IF(ISERROR(VLOOKUP($B26,E$2:$V$17,19-E$21,FALSE)),0,(VLOOKUP($B26,E$2:$V$17,19-E$21,FALSE)))</f>
        <v>1</v>
      </c>
      <c r="F26" s="26">
        <f>IF(ISERROR(VLOOKUP($B26,F$2:$V$17,19-F$21,FALSE)),0,(VLOOKUP($B26,F$2:$V$17,19-F$21,FALSE)))</f>
        <v>1</v>
      </c>
      <c r="G26" s="26">
        <f>IF(ISERROR(VLOOKUP($B26,G$2:$V$17,19-G$21,FALSE)),0,(VLOOKUP($B26,G$2:$V$17,19-G$21,FALSE)))</f>
        <v>0</v>
      </c>
      <c r="H26" s="26">
        <f>IF(ISERROR(VLOOKUP($B26,H$2:$V$17,19-H$21,FALSE)),0,(VLOOKUP($B26,H$2:$V$17,19-H$21,FALSE)))</f>
        <v>0</v>
      </c>
      <c r="I26" s="26">
        <f>IF(ISERROR(VLOOKUP($B26,I$2:$V$17,19-I$21,FALSE)),0,(VLOOKUP($B26,I$2:$V$17,19-I$21,FALSE)))</f>
        <v>0</v>
      </c>
      <c r="J26" s="26">
        <f>IF(ISERROR(VLOOKUP($B26,J$2:$V$17,19-J$21,FALSE)),0,(VLOOKUP($B26,J$2:$V$17,19-J$21,FALSE)))</f>
        <v>0</v>
      </c>
      <c r="K26" s="26">
        <f>IF(ISERROR(VLOOKUP($B26,K$2:$V$17,19-K$21,FALSE)),0,(VLOOKUP($B26,K$2:$V$17,19-K$21,FALSE)))</f>
        <v>0</v>
      </c>
      <c r="L26" s="26">
        <f>IF(ISERROR(VLOOKUP($B26,L$2:$V$17,19-L$21,FALSE)),0,(VLOOKUP($B26,L$2:$V$17,19-L$21,FALSE)))</f>
        <v>0</v>
      </c>
      <c r="M26" s="26">
        <f>IF(ISERROR(VLOOKUP($B26,M$2:$V$17,19-M$21,FALSE)),0,(VLOOKUP($B26,M$2:$V$17,19-M$21,FALSE)))</f>
        <v>0</v>
      </c>
      <c r="N26" s="26">
        <f>IF(ISERROR(VLOOKUP($B26,N$2:$V$17,19-N$21,FALSE)),0,(VLOOKUP($B26,N$2:$V$17,19-N$21,FALSE)))</f>
        <v>0</v>
      </c>
      <c r="O26" s="26">
        <f>IF(ISERROR(VLOOKUP($B26,O$2:$V$17,19-O$21,FALSE)),0,(VLOOKUP($B26,O$2:$V$17,19-O$21,FALSE)))</f>
        <v>0</v>
      </c>
      <c r="P26" s="26">
        <f>IF(ISERROR(VLOOKUP($B26,P$2:$V$17,19-P$21,FALSE)),0,(VLOOKUP($B26,P$2:$V$17,19-P$21,FALSE)))</f>
        <v>0</v>
      </c>
      <c r="Q26" s="26">
        <f>IF(ISERROR(VLOOKUP($B26,Q$2:$V$17,19-Q$21,FALSE)),0,(VLOOKUP($B26,Q$2:$V$17,19-Q$21,FALSE)))</f>
        <v>0</v>
      </c>
      <c r="R26" s="26">
        <f>IF(ISERROR(VLOOKUP($B26,R$2:$V$17,19-R$21,FALSE)),0,(VLOOKUP($B26,R$2:$V$17,19-R$21,FALSE)))</f>
        <v>0</v>
      </c>
      <c r="S26" s="26">
        <f>IF(ISERROR(VLOOKUP($B26,S$2:$V$17,19-S$21,FALSE)),0,(VLOOKUP($B26,S$2:$V$17,19-S$21,FALSE)))</f>
        <v>0</v>
      </c>
      <c r="T26" s="26">
        <f>IF(ISERROR(VLOOKUP($B26,T$2:$V$17,19-T$21,FALSE)),0,(VLOOKUP($B26,T$2:$V$17,19-T$21,FALSE)))</f>
        <v>0</v>
      </c>
      <c r="U26" s="26">
        <f>IF(ISERROR(VLOOKUP($B26,U$2:$V$17,19-U$21,FALSE)),0,(VLOOKUP($B26,U$2:$V$17,19-U$21,FALSE)))</f>
        <v>0</v>
      </c>
      <c r="X26" s="6"/>
    </row>
    <row r="27" spans="2:24" ht="12.75">
      <c r="B27" t="s">
        <v>70</v>
      </c>
      <c r="C27" s="6" t="s">
        <v>24</v>
      </c>
      <c r="D27" s="1">
        <f t="shared" si="2"/>
        <v>0</v>
      </c>
      <c r="E27" s="26">
        <f>IF(ISERROR(VLOOKUP($B27,E$2:$V$17,19-E$21,FALSE)),0,(VLOOKUP($B27,E$2:$V$17,19-E$21,FALSE)))</f>
        <v>0</v>
      </c>
      <c r="F27" s="26">
        <f>IF(ISERROR(VLOOKUP($B27,F$2:$V$17,19-F$21,FALSE)),0,(VLOOKUP($B27,F$2:$V$17,19-F$21,FALSE)))</f>
        <v>0</v>
      </c>
      <c r="G27" s="26">
        <f>IF(ISERROR(VLOOKUP($B27,G$2:$V$17,19-G$21,FALSE)),0,(VLOOKUP($B27,G$2:$V$17,19-G$21,FALSE)))</f>
        <v>0</v>
      </c>
      <c r="H27" s="26">
        <f>IF(ISERROR(VLOOKUP($B27,H$2:$V$17,19-H$21,FALSE)),0,(VLOOKUP($B27,H$2:$V$17,19-H$21,FALSE)))</f>
        <v>0</v>
      </c>
      <c r="I27" s="26">
        <f>IF(ISERROR(VLOOKUP($B27,I$2:$V$17,19-I$21,FALSE)),0,(VLOOKUP($B27,I$2:$V$17,19-I$21,FALSE)))</f>
        <v>0</v>
      </c>
      <c r="J27" s="26">
        <f>IF(ISERROR(VLOOKUP($B27,J$2:$V$17,19-J$21,FALSE)),0,(VLOOKUP($B27,J$2:$V$17,19-J$21,FALSE)))</f>
        <v>0</v>
      </c>
      <c r="K27" s="26">
        <f>IF(ISERROR(VLOOKUP($B27,K$2:$V$17,19-K$21,FALSE)),0,(VLOOKUP($B27,K$2:$V$17,19-K$21,FALSE)))</f>
        <v>0</v>
      </c>
      <c r="L27" s="26">
        <f>IF(ISERROR(VLOOKUP($B27,L$2:$V$17,19-L$21,FALSE)),0,(VLOOKUP($B27,L$2:$V$17,19-L$21,FALSE)))</f>
        <v>0</v>
      </c>
      <c r="M27" s="26">
        <f>IF(ISERROR(VLOOKUP($B27,M$2:$V$17,19-M$21,FALSE)),0,(VLOOKUP($B27,M$2:$V$17,19-M$21,FALSE)))</f>
        <v>0</v>
      </c>
      <c r="N27" s="26">
        <f>IF(ISERROR(VLOOKUP($B27,N$2:$V$17,19-N$21,FALSE)),0,(VLOOKUP($B27,N$2:$V$17,19-N$21,FALSE)))</f>
        <v>0</v>
      </c>
      <c r="O27" s="26">
        <f>IF(ISERROR(VLOOKUP($B27,O$2:$V$17,19-O$21,FALSE)),0,(VLOOKUP($B27,O$2:$V$17,19-O$21,FALSE)))</f>
        <v>0</v>
      </c>
      <c r="P27" s="26">
        <f>IF(ISERROR(VLOOKUP($B27,P$2:$V$17,19-P$21,FALSE)),0,(VLOOKUP($B27,P$2:$V$17,19-P$21,FALSE)))</f>
        <v>0</v>
      </c>
      <c r="Q27" s="26">
        <f>IF(ISERROR(VLOOKUP($B27,Q$2:$V$17,19-Q$21,FALSE)),0,(VLOOKUP($B27,Q$2:$V$17,19-Q$21,FALSE)))</f>
        <v>0</v>
      </c>
      <c r="R27" s="26">
        <f>IF(ISERROR(VLOOKUP($B27,R$2:$V$17,19-R$21,FALSE)),0,(VLOOKUP($B27,R$2:$V$17,19-R$21,FALSE)))</f>
        <v>0</v>
      </c>
      <c r="S27" s="26">
        <f>IF(ISERROR(VLOOKUP($B27,S$2:$V$17,19-S$21,FALSE)),0,(VLOOKUP($B27,S$2:$V$17,19-S$21,FALSE)))</f>
        <v>0</v>
      </c>
      <c r="T27" s="26">
        <f>IF(ISERROR(VLOOKUP($B27,T$2:$V$17,19-T$21,FALSE)),0,(VLOOKUP($B27,T$2:$V$17,19-T$21,FALSE)))</f>
        <v>0</v>
      </c>
      <c r="U27" s="26">
        <f>IF(ISERROR(VLOOKUP($B27,U$2:$V$17,19-U$21,FALSE)),0,(VLOOKUP($B27,U$2:$V$17,19-U$21,FALSE)))</f>
        <v>0</v>
      </c>
      <c r="X27" s="6"/>
    </row>
    <row r="28" spans="2:24" ht="12.75">
      <c r="B28" t="s">
        <v>46</v>
      </c>
      <c r="C28" s="6" t="s">
        <v>25</v>
      </c>
      <c r="D28" s="1">
        <f t="shared" si="2"/>
        <v>2</v>
      </c>
      <c r="E28" s="26">
        <f>IF(ISERROR(VLOOKUP($B28,E$2:$V$17,19-E$21,FALSE)),0,(VLOOKUP($B28,E$2:$V$17,19-E$21,FALSE)))</f>
        <v>1</v>
      </c>
      <c r="F28" s="26">
        <f>IF(ISERROR(VLOOKUP($B28,F$2:$V$17,19-F$21,FALSE)),0,(VLOOKUP($B28,F$2:$V$17,19-F$21,FALSE)))</f>
        <v>1</v>
      </c>
      <c r="G28" s="26">
        <f>IF(ISERROR(VLOOKUP($B28,G$2:$V$17,19-G$21,FALSE)),0,(VLOOKUP($B28,G$2:$V$17,19-G$21,FALSE)))</f>
        <v>0</v>
      </c>
      <c r="H28" s="26">
        <f>IF(ISERROR(VLOOKUP($B28,H$2:$V$17,19-H$21,FALSE)),0,(VLOOKUP($B28,H$2:$V$17,19-H$21,FALSE)))</f>
        <v>0</v>
      </c>
      <c r="I28" s="26">
        <f>IF(ISERROR(VLOOKUP($B28,I$2:$V$17,19-I$21,FALSE)),0,(VLOOKUP($B28,I$2:$V$17,19-I$21,FALSE)))</f>
        <v>0</v>
      </c>
      <c r="J28" s="26">
        <f>IF(ISERROR(VLOOKUP($B28,J$2:$V$17,19-J$21,FALSE)),0,(VLOOKUP($B28,J$2:$V$17,19-J$21,FALSE)))</f>
        <v>0</v>
      </c>
      <c r="K28" s="26">
        <f>IF(ISERROR(VLOOKUP($B28,K$2:$V$17,19-K$21,FALSE)),0,(VLOOKUP($B28,K$2:$V$17,19-K$21,FALSE)))</f>
        <v>0</v>
      </c>
      <c r="L28" s="26">
        <f>IF(ISERROR(VLOOKUP($B28,L$2:$V$17,19-L$21,FALSE)),0,(VLOOKUP($B28,L$2:$V$17,19-L$21,FALSE)))</f>
        <v>0</v>
      </c>
      <c r="M28" s="26">
        <f>IF(ISERROR(VLOOKUP($B28,M$2:$V$17,19-M$21,FALSE)),0,(VLOOKUP($B28,M$2:$V$17,19-M$21,FALSE)))</f>
        <v>0</v>
      </c>
      <c r="N28" s="26">
        <f>IF(ISERROR(VLOOKUP($B28,N$2:$V$17,19-N$21,FALSE)),0,(VLOOKUP($B28,N$2:$V$17,19-N$21,FALSE)))</f>
        <v>0</v>
      </c>
      <c r="O28" s="26">
        <f>IF(ISERROR(VLOOKUP($B28,O$2:$V$17,19-O$21,FALSE)),0,(VLOOKUP($B28,O$2:$V$17,19-O$21,FALSE)))</f>
        <v>0</v>
      </c>
      <c r="P28" s="26">
        <f>IF(ISERROR(VLOOKUP($B28,P$2:$V$17,19-P$21,FALSE)),0,(VLOOKUP($B28,P$2:$V$17,19-P$21,FALSE)))</f>
        <v>0</v>
      </c>
      <c r="Q28" s="26">
        <f>IF(ISERROR(VLOOKUP($B28,Q$2:$V$17,19-Q$21,FALSE)),0,(VLOOKUP($B28,Q$2:$V$17,19-Q$21,FALSE)))</f>
        <v>0</v>
      </c>
      <c r="R28" s="26">
        <f>IF(ISERROR(VLOOKUP($B28,R$2:$V$17,19-R$21,FALSE)),0,(VLOOKUP($B28,R$2:$V$17,19-R$21,FALSE)))</f>
        <v>0</v>
      </c>
      <c r="S28" s="26">
        <f>IF(ISERROR(VLOOKUP($B28,S$2:$V$17,19-S$21,FALSE)),0,(VLOOKUP($B28,S$2:$V$17,19-S$21,FALSE)))</f>
        <v>0</v>
      </c>
      <c r="T28" s="26">
        <f>IF(ISERROR(VLOOKUP($B28,T$2:$V$17,19-T$21,FALSE)),0,(VLOOKUP($B28,T$2:$V$17,19-T$21,FALSE)))</f>
        <v>0</v>
      </c>
      <c r="U28" s="26">
        <f>IF(ISERROR(VLOOKUP($B28,U$2:$V$17,19-U$21,FALSE)),0,(VLOOKUP($B28,U$2:$V$17,19-U$21,FALSE)))</f>
        <v>0</v>
      </c>
      <c r="X28" s="6"/>
    </row>
    <row r="29" spans="2:24" ht="12.75">
      <c r="B29" t="s">
        <v>44</v>
      </c>
      <c r="C29" s="6" t="s">
        <v>26</v>
      </c>
      <c r="D29" s="1">
        <f t="shared" si="2"/>
        <v>0</v>
      </c>
      <c r="E29" s="26">
        <f>IF(ISERROR(VLOOKUP($B29,E$2:$V$17,19-E$21,FALSE)),0,(VLOOKUP($B29,E$2:$V$17,19-E$21,FALSE)))</f>
        <v>0</v>
      </c>
      <c r="F29" s="26">
        <f>IF(ISERROR(VLOOKUP($B29,F$2:$V$17,19-F$21,FALSE)),0,(VLOOKUP($B29,F$2:$V$17,19-F$21,FALSE)))</f>
        <v>0</v>
      </c>
      <c r="G29" s="26">
        <f>IF(ISERROR(VLOOKUP($B29,G$2:$V$17,19-G$21,FALSE)),0,(VLOOKUP($B29,G$2:$V$17,19-G$21,FALSE)))</f>
        <v>0</v>
      </c>
      <c r="H29" s="26">
        <f>IF(ISERROR(VLOOKUP($B29,H$2:$V$17,19-H$21,FALSE)),0,(VLOOKUP($B29,H$2:$V$17,19-H$21,FALSE)))</f>
        <v>0</v>
      </c>
      <c r="I29" s="26">
        <f>IF(ISERROR(VLOOKUP($B29,I$2:$V$17,19-I$21,FALSE)),0,(VLOOKUP($B29,I$2:$V$17,19-I$21,FALSE)))</f>
        <v>0</v>
      </c>
      <c r="J29" s="26">
        <f>IF(ISERROR(VLOOKUP($B29,J$2:$V$17,19-J$21,FALSE)),0,(VLOOKUP($B29,J$2:$V$17,19-J$21,FALSE)))</f>
        <v>0</v>
      </c>
      <c r="K29" s="26">
        <f>IF(ISERROR(VLOOKUP($B29,K$2:$V$17,19-K$21,FALSE)),0,(VLOOKUP($B29,K$2:$V$17,19-K$21,FALSE)))</f>
        <v>0</v>
      </c>
      <c r="L29" s="26">
        <f>IF(ISERROR(VLOOKUP($B29,L$2:$V$17,19-L$21,FALSE)),0,(VLOOKUP($B29,L$2:$V$17,19-L$21,FALSE)))</f>
        <v>0</v>
      </c>
      <c r="M29" s="26">
        <f>IF(ISERROR(VLOOKUP($B29,M$2:$V$17,19-M$21,FALSE)),0,(VLOOKUP($B29,M$2:$V$17,19-M$21,FALSE)))</f>
        <v>0</v>
      </c>
      <c r="N29" s="26">
        <f>IF(ISERROR(VLOOKUP($B29,N$2:$V$17,19-N$21,FALSE)),0,(VLOOKUP($B29,N$2:$V$17,19-N$21,FALSE)))</f>
        <v>0</v>
      </c>
      <c r="O29" s="26">
        <f>IF(ISERROR(VLOOKUP($B29,O$2:$V$17,19-O$21,FALSE)),0,(VLOOKUP($B29,O$2:$V$17,19-O$21,FALSE)))</f>
        <v>0</v>
      </c>
      <c r="P29" s="26">
        <f>IF(ISERROR(VLOOKUP($B29,P$2:$V$17,19-P$21,FALSE)),0,(VLOOKUP($B29,P$2:$V$17,19-P$21,FALSE)))</f>
        <v>0</v>
      </c>
      <c r="Q29" s="26">
        <f>IF(ISERROR(VLOOKUP($B29,Q$2:$V$17,19-Q$21,FALSE)),0,(VLOOKUP($B29,Q$2:$V$17,19-Q$21,FALSE)))</f>
        <v>0</v>
      </c>
      <c r="R29" s="26">
        <f>IF(ISERROR(VLOOKUP($B29,R$2:$V$17,19-R$21,FALSE)),0,(VLOOKUP($B29,R$2:$V$17,19-R$21,FALSE)))</f>
        <v>0</v>
      </c>
      <c r="S29" s="26">
        <f>IF(ISERROR(VLOOKUP($B29,S$2:$V$17,19-S$21,FALSE)),0,(VLOOKUP($B29,S$2:$V$17,19-S$21,FALSE)))</f>
        <v>0</v>
      </c>
      <c r="T29" s="26">
        <f>IF(ISERROR(VLOOKUP($B29,T$2:$V$17,19-T$21,FALSE)),0,(VLOOKUP($B29,T$2:$V$17,19-T$21,FALSE)))</f>
        <v>0</v>
      </c>
      <c r="U29" s="26">
        <f>IF(ISERROR(VLOOKUP($B29,U$2:$V$17,19-U$21,FALSE)),0,(VLOOKUP($B29,U$2:$V$17,19-U$21,FALSE)))</f>
        <v>0</v>
      </c>
      <c r="X29" s="6"/>
    </row>
    <row r="30" spans="2:24" ht="12.75">
      <c r="B30" t="s">
        <v>45</v>
      </c>
      <c r="C30" s="6" t="s">
        <v>29</v>
      </c>
      <c r="D30" s="1">
        <f t="shared" si="2"/>
        <v>1</v>
      </c>
      <c r="E30" s="26">
        <f>IF(ISERROR(VLOOKUP($B30,E$2:$V$17,19-E$21,FALSE)),0,(VLOOKUP($B30,E$2:$V$17,19-E$21,FALSE)))</f>
        <v>1</v>
      </c>
      <c r="F30" s="26">
        <f>IF(ISERROR(VLOOKUP($B30,F$2:$V$17,19-F$21,FALSE)),0,(VLOOKUP($B30,F$2:$V$17,19-F$21,FALSE)))</f>
        <v>0</v>
      </c>
      <c r="G30" s="26">
        <f>IF(ISERROR(VLOOKUP($B30,G$2:$V$17,19-G$21,FALSE)),0,(VLOOKUP($B30,G$2:$V$17,19-G$21,FALSE)))</f>
        <v>0</v>
      </c>
      <c r="H30" s="26">
        <f>IF(ISERROR(VLOOKUP($B30,H$2:$V$17,19-H$21,FALSE)),0,(VLOOKUP($B30,H$2:$V$17,19-H$21,FALSE)))</f>
        <v>0</v>
      </c>
      <c r="I30" s="26">
        <f>IF(ISERROR(VLOOKUP($B30,I$2:$V$17,19-I$21,FALSE)),0,(VLOOKUP($B30,I$2:$V$17,19-I$21,FALSE)))</f>
        <v>0</v>
      </c>
      <c r="J30" s="26">
        <f>IF(ISERROR(VLOOKUP($B30,J$2:$V$17,19-J$21,FALSE)),0,(VLOOKUP($B30,J$2:$V$17,19-J$21,FALSE)))</f>
        <v>0</v>
      </c>
      <c r="K30" s="26">
        <f>IF(ISERROR(VLOOKUP($B30,K$2:$V$17,19-K$21,FALSE)),0,(VLOOKUP($B30,K$2:$V$17,19-K$21,FALSE)))</f>
        <v>0</v>
      </c>
      <c r="L30" s="26">
        <f>IF(ISERROR(VLOOKUP($B30,L$2:$V$17,19-L$21,FALSE)),0,(VLOOKUP($B30,L$2:$V$17,19-L$21,FALSE)))</f>
        <v>0</v>
      </c>
      <c r="M30" s="26">
        <f>IF(ISERROR(VLOOKUP($B30,M$2:$V$17,19-M$21,FALSE)),0,(VLOOKUP($B30,M$2:$V$17,19-M$21,FALSE)))</f>
        <v>0</v>
      </c>
      <c r="N30" s="26">
        <f>IF(ISERROR(VLOOKUP($B30,N$2:$V$17,19-N$21,FALSE)),0,(VLOOKUP($B30,N$2:$V$17,19-N$21,FALSE)))</f>
        <v>0</v>
      </c>
      <c r="O30" s="26">
        <f>IF(ISERROR(VLOOKUP($B30,O$2:$V$17,19-O$21,FALSE)),0,(VLOOKUP($B30,O$2:$V$17,19-O$21,FALSE)))</f>
        <v>0</v>
      </c>
      <c r="P30" s="26">
        <f>IF(ISERROR(VLOOKUP($B30,P$2:$V$17,19-P$21,FALSE)),0,(VLOOKUP($B30,P$2:$V$17,19-P$21,FALSE)))</f>
        <v>0</v>
      </c>
      <c r="Q30" s="26">
        <f>IF(ISERROR(VLOOKUP($B30,Q$2:$V$17,19-Q$21,FALSE)),0,(VLOOKUP($B30,Q$2:$V$17,19-Q$21,FALSE)))</f>
        <v>0</v>
      </c>
      <c r="R30" s="26">
        <f>IF(ISERROR(VLOOKUP($B30,R$2:$V$17,19-R$21,FALSE)),0,(VLOOKUP($B30,R$2:$V$17,19-R$21,FALSE)))</f>
        <v>0</v>
      </c>
      <c r="S30" s="26">
        <f>IF(ISERROR(VLOOKUP($B30,S$2:$V$17,19-S$21,FALSE)),0,(VLOOKUP($B30,S$2:$V$17,19-S$21,FALSE)))</f>
        <v>0</v>
      </c>
      <c r="T30" s="26">
        <f>IF(ISERROR(VLOOKUP($B30,T$2:$V$17,19-T$21,FALSE)),0,(VLOOKUP($B30,T$2:$V$17,19-T$21,FALSE)))</f>
        <v>0</v>
      </c>
      <c r="U30" s="26">
        <f>IF(ISERROR(VLOOKUP($B30,U$2:$V$17,19-U$21,FALSE)),0,(VLOOKUP($B30,U$2:$V$17,19-U$21,FALSE)))</f>
        <v>0</v>
      </c>
      <c r="X30" s="6"/>
    </row>
    <row r="31" spans="2:24" ht="12.75">
      <c r="B31" t="s">
        <v>53</v>
      </c>
      <c r="C31" s="6" t="s">
        <v>32</v>
      </c>
      <c r="D31" s="1">
        <f t="shared" si="2"/>
        <v>2</v>
      </c>
      <c r="E31" s="26">
        <f>IF(ISERROR(VLOOKUP($B31,E$2:$V$17,19-E$21,FALSE)),0,(VLOOKUP($B31,E$2:$V$17,19-E$21,FALSE)))</f>
        <v>1</v>
      </c>
      <c r="F31" s="26">
        <f>IF(ISERROR(VLOOKUP($B31,F$2:$V$17,19-F$21,FALSE)),0,(VLOOKUP($B31,F$2:$V$17,19-F$21,FALSE)))</f>
        <v>1</v>
      </c>
      <c r="G31" s="26">
        <f>IF(ISERROR(VLOOKUP($B31,G$2:$V$17,19-G$21,FALSE)),0,(VLOOKUP($B31,G$2:$V$17,19-G$21,FALSE)))</f>
        <v>0</v>
      </c>
      <c r="H31" s="26">
        <f>IF(ISERROR(VLOOKUP($B31,H$2:$V$17,19-H$21,FALSE)),0,(VLOOKUP($B31,H$2:$V$17,19-H$21,FALSE)))</f>
        <v>0</v>
      </c>
      <c r="I31" s="26">
        <f>IF(ISERROR(VLOOKUP($B31,I$2:$V$17,19-I$21,FALSE)),0,(VLOOKUP($B31,I$2:$V$17,19-I$21,FALSE)))</f>
        <v>0</v>
      </c>
      <c r="J31" s="26">
        <f>IF(ISERROR(VLOOKUP($B31,J$2:$V$17,19-J$21,FALSE)),0,(VLOOKUP($B31,J$2:$V$17,19-J$21,FALSE)))</f>
        <v>0</v>
      </c>
      <c r="K31" s="26">
        <f>IF(ISERROR(VLOOKUP($B31,K$2:$V$17,19-K$21,FALSE)),0,(VLOOKUP($B31,K$2:$V$17,19-K$21,FALSE)))</f>
        <v>0</v>
      </c>
      <c r="L31" s="26">
        <f>IF(ISERROR(VLOOKUP($B31,L$2:$V$17,19-L$21,FALSE)),0,(VLOOKUP($B31,L$2:$V$17,19-L$21,FALSE)))</f>
        <v>0</v>
      </c>
      <c r="M31" s="26">
        <f>IF(ISERROR(VLOOKUP($B31,M$2:$V$17,19-M$21,FALSE)),0,(VLOOKUP($B31,M$2:$V$17,19-M$21,FALSE)))</f>
        <v>0</v>
      </c>
      <c r="N31" s="26">
        <f>IF(ISERROR(VLOOKUP($B31,N$2:$V$17,19-N$21,FALSE)),0,(VLOOKUP($B31,N$2:$V$17,19-N$21,FALSE)))</f>
        <v>0</v>
      </c>
      <c r="O31" s="26">
        <f>IF(ISERROR(VLOOKUP($B31,O$2:$V$17,19-O$21,FALSE)),0,(VLOOKUP($B31,O$2:$V$17,19-O$21,FALSE)))</f>
        <v>0</v>
      </c>
      <c r="P31" s="26">
        <f>IF(ISERROR(VLOOKUP($B31,P$2:$V$17,19-P$21,FALSE)),0,(VLOOKUP($B31,P$2:$V$17,19-P$21,FALSE)))</f>
        <v>0</v>
      </c>
      <c r="Q31" s="26">
        <f>IF(ISERROR(VLOOKUP($B31,Q$2:$V$17,19-Q$21,FALSE)),0,(VLOOKUP($B31,Q$2:$V$17,19-Q$21,FALSE)))</f>
        <v>0</v>
      </c>
      <c r="R31" s="26">
        <f>IF(ISERROR(VLOOKUP($B31,R$2:$V$17,19-R$21,FALSE)),0,(VLOOKUP($B31,R$2:$V$17,19-R$21,FALSE)))</f>
        <v>0</v>
      </c>
      <c r="S31" s="26">
        <f>IF(ISERROR(VLOOKUP($B31,S$2:$V$17,19-S$21,FALSE)),0,(VLOOKUP($B31,S$2:$V$17,19-S$21,FALSE)))</f>
        <v>0</v>
      </c>
      <c r="T31" s="26">
        <f>IF(ISERROR(VLOOKUP($B31,T$2:$V$17,19-T$21,FALSE)),0,(VLOOKUP($B31,T$2:$V$17,19-T$21,FALSE)))</f>
        <v>0</v>
      </c>
      <c r="U31" s="26">
        <f>IF(ISERROR(VLOOKUP($B31,U$2:$V$17,19-U$21,FALSE)),0,(VLOOKUP($B31,U$2:$V$17,19-U$21,FALSE)))</f>
        <v>0</v>
      </c>
      <c r="X31" s="6"/>
    </row>
    <row r="32" spans="2:24" ht="12.75">
      <c r="B32" t="s">
        <v>57</v>
      </c>
      <c r="C32" s="6" t="s">
        <v>33</v>
      </c>
      <c r="D32" s="1">
        <f t="shared" si="2"/>
        <v>1</v>
      </c>
      <c r="E32" s="26">
        <f>IF(ISERROR(VLOOKUP($B32,E$2:$V$17,19-E$21,FALSE)),0,(VLOOKUP($B32,E$2:$V$17,19-E$21,FALSE)))</f>
        <v>1</v>
      </c>
      <c r="F32" s="26">
        <f>IF(ISERROR(VLOOKUP($B32,F$2:$V$17,19-F$21,FALSE)),0,(VLOOKUP($B32,F$2:$V$17,19-F$21,FALSE)))</f>
        <v>0</v>
      </c>
      <c r="G32" s="26">
        <f>IF(ISERROR(VLOOKUP($B32,G$2:$V$17,19-G$21,FALSE)),0,(VLOOKUP($B32,G$2:$V$17,19-G$21,FALSE)))</f>
        <v>0</v>
      </c>
      <c r="H32" s="26">
        <f>IF(ISERROR(VLOOKUP($B32,H$2:$V$17,19-H$21,FALSE)),0,(VLOOKUP($B32,H$2:$V$17,19-H$21,FALSE)))</f>
        <v>0</v>
      </c>
      <c r="I32" s="26">
        <f>IF(ISERROR(VLOOKUP($B32,I$2:$V$17,19-I$21,FALSE)),0,(VLOOKUP($B32,I$2:$V$17,19-I$21,FALSE)))</f>
        <v>0</v>
      </c>
      <c r="J32" s="26">
        <f>IF(ISERROR(VLOOKUP($B32,J$2:$V$17,19-J$21,FALSE)),0,(VLOOKUP($B32,J$2:$V$17,19-J$21,FALSE)))</f>
        <v>0</v>
      </c>
      <c r="K32" s="26">
        <f>IF(ISERROR(VLOOKUP($B32,K$2:$V$17,19-K$21,FALSE)),0,(VLOOKUP($B32,K$2:$V$17,19-K$21,FALSE)))</f>
        <v>0</v>
      </c>
      <c r="L32" s="26">
        <f>IF(ISERROR(VLOOKUP($B32,L$2:$V$17,19-L$21,FALSE)),0,(VLOOKUP($B32,L$2:$V$17,19-L$21,FALSE)))</f>
        <v>0</v>
      </c>
      <c r="M32" s="26">
        <f>IF(ISERROR(VLOOKUP($B32,M$2:$V$17,19-M$21,FALSE)),0,(VLOOKUP($B32,M$2:$V$17,19-M$21,FALSE)))</f>
        <v>0</v>
      </c>
      <c r="N32" s="26">
        <f>IF(ISERROR(VLOOKUP($B32,N$2:$V$17,19-N$21,FALSE)),0,(VLOOKUP($B32,N$2:$V$17,19-N$21,FALSE)))</f>
        <v>0</v>
      </c>
      <c r="O32" s="26">
        <f>IF(ISERROR(VLOOKUP($B32,O$2:$V$17,19-O$21,FALSE)),0,(VLOOKUP($B32,O$2:$V$17,19-O$21,FALSE)))</f>
        <v>0</v>
      </c>
      <c r="P32" s="26">
        <f>IF(ISERROR(VLOOKUP($B32,P$2:$V$17,19-P$21,FALSE)),0,(VLOOKUP($B32,P$2:$V$17,19-P$21,FALSE)))</f>
        <v>0</v>
      </c>
      <c r="Q32" s="26">
        <f>IF(ISERROR(VLOOKUP($B32,Q$2:$V$17,19-Q$21,FALSE)),0,(VLOOKUP($B32,Q$2:$V$17,19-Q$21,FALSE)))</f>
        <v>0</v>
      </c>
      <c r="R32" s="26">
        <f>IF(ISERROR(VLOOKUP($B32,R$2:$V$17,19-R$21,FALSE)),0,(VLOOKUP($B32,R$2:$V$17,19-R$21,FALSE)))</f>
        <v>0</v>
      </c>
      <c r="S32" s="26">
        <f>IF(ISERROR(VLOOKUP($B32,S$2:$V$17,19-S$21,FALSE)),0,(VLOOKUP($B32,S$2:$V$17,19-S$21,FALSE)))</f>
        <v>0</v>
      </c>
      <c r="T32" s="26">
        <f>IF(ISERROR(VLOOKUP($B32,T$2:$V$17,19-T$21,FALSE)),0,(VLOOKUP($B32,T$2:$V$17,19-T$21,FALSE)))</f>
        <v>0</v>
      </c>
      <c r="U32" s="26">
        <f>IF(ISERROR(VLOOKUP($B32,U$2:$V$17,19-U$21,FALSE)),0,(VLOOKUP($B32,U$2:$V$17,19-U$21,FALSE)))</f>
        <v>0</v>
      </c>
      <c r="X32" s="6"/>
    </row>
    <row r="33" spans="2:24" ht="12.75">
      <c r="B33" t="s">
        <v>52</v>
      </c>
      <c r="C33" s="6" t="s">
        <v>37</v>
      </c>
      <c r="D33" s="1">
        <f t="shared" si="2"/>
        <v>0</v>
      </c>
      <c r="E33" s="26">
        <f>IF(ISERROR(VLOOKUP($B33,E$2:$V$17,19-E$21,FALSE)),0,(VLOOKUP($B33,E$2:$V$17,19-E$21,FALSE)))</f>
        <v>0</v>
      </c>
      <c r="F33" s="26">
        <f>IF(ISERROR(VLOOKUP($B33,F$2:$V$17,19-F$21,FALSE)),0,(VLOOKUP($B33,F$2:$V$17,19-F$21,FALSE)))</f>
        <v>0</v>
      </c>
      <c r="G33" s="26">
        <f>IF(ISERROR(VLOOKUP($B33,G$2:$V$17,19-G$21,FALSE)),0,(VLOOKUP($B33,G$2:$V$17,19-G$21,FALSE)))</f>
        <v>0</v>
      </c>
      <c r="H33" s="26">
        <f>IF(ISERROR(VLOOKUP($B33,H$2:$V$17,19-H$21,FALSE)),0,(VLOOKUP($B33,H$2:$V$17,19-H$21,FALSE)))</f>
        <v>0</v>
      </c>
      <c r="I33" s="26">
        <f>IF(ISERROR(VLOOKUP($B33,I$2:$V$17,19-I$21,FALSE)),0,(VLOOKUP($B33,I$2:$V$17,19-I$21,FALSE)))</f>
        <v>0</v>
      </c>
      <c r="J33" s="26">
        <f>IF(ISERROR(VLOOKUP($B33,J$2:$V$17,19-J$21,FALSE)),0,(VLOOKUP($B33,J$2:$V$17,19-J$21,FALSE)))</f>
        <v>0</v>
      </c>
      <c r="K33" s="26">
        <f>IF(ISERROR(VLOOKUP($B33,K$2:$V$17,19-K$21,FALSE)),0,(VLOOKUP($B33,K$2:$V$17,19-K$21,FALSE)))</f>
        <v>0</v>
      </c>
      <c r="L33" s="26">
        <f>IF(ISERROR(VLOOKUP($B33,L$2:$V$17,19-L$21,FALSE)),0,(VLOOKUP($B33,L$2:$V$17,19-L$21,FALSE)))</f>
        <v>0</v>
      </c>
      <c r="M33" s="26">
        <f>IF(ISERROR(VLOOKUP($B33,M$2:$V$17,19-M$21,FALSE)),0,(VLOOKUP($B33,M$2:$V$17,19-M$21,FALSE)))</f>
        <v>0</v>
      </c>
      <c r="N33" s="26">
        <f>IF(ISERROR(VLOOKUP($B33,N$2:$V$17,19-N$21,FALSE)),0,(VLOOKUP($B33,N$2:$V$17,19-N$21,FALSE)))</f>
        <v>0</v>
      </c>
      <c r="O33" s="26">
        <f>IF(ISERROR(VLOOKUP($B33,O$2:$V$17,19-O$21,FALSE)),0,(VLOOKUP($B33,O$2:$V$17,19-O$21,FALSE)))</f>
        <v>0</v>
      </c>
      <c r="P33" s="26">
        <f>IF(ISERROR(VLOOKUP($B33,P$2:$V$17,19-P$21,FALSE)),0,(VLOOKUP($B33,P$2:$V$17,19-P$21,FALSE)))</f>
        <v>0</v>
      </c>
      <c r="Q33" s="26">
        <f>IF(ISERROR(VLOOKUP($B33,Q$2:$V$17,19-Q$21,FALSE)),0,(VLOOKUP($B33,Q$2:$V$17,19-Q$21,FALSE)))</f>
        <v>0</v>
      </c>
      <c r="R33" s="26">
        <f>IF(ISERROR(VLOOKUP($B33,R$2:$V$17,19-R$21,FALSE)),0,(VLOOKUP($B33,R$2:$V$17,19-R$21,FALSE)))</f>
        <v>0</v>
      </c>
      <c r="S33" s="26">
        <f>IF(ISERROR(VLOOKUP($B33,S$2:$V$17,19-S$21,FALSE)),0,(VLOOKUP($B33,S$2:$V$17,19-S$21,FALSE)))</f>
        <v>0</v>
      </c>
      <c r="T33" s="26">
        <f>IF(ISERROR(VLOOKUP($B33,T$2:$V$17,19-T$21,FALSE)),0,(VLOOKUP($B33,T$2:$V$17,19-T$21,FALSE)))</f>
        <v>0</v>
      </c>
      <c r="U33" s="26">
        <f>IF(ISERROR(VLOOKUP($B33,U$2:$V$17,19-U$21,FALSE)),0,(VLOOKUP($B33,U$2:$V$17,19-U$21,FALSE)))</f>
        <v>0</v>
      </c>
      <c r="X33" s="6"/>
    </row>
    <row r="34" spans="2:24" ht="12.75">
      <c r="B34" t="s">
        <v>73</v>
      </c>
      <c r="C34" s="6" t="s">
        <v>36</v>
      </c>
      <c r="D34" s="1">
        <f t="shared" si="2"/>
        <v>1</v>
      </c>
      <c r="E34" s="26">
        <f>IF(ISERROR(VLOOKUP($B34,E$2:$V$17,19-E$21,FALSE)),0,(VLOOKUP($B34,E$2:$V$17,19-E$21,FALSE)))</f>
        <v>0</v>
      </c>
      <c r="F34" s="26">
        <f>IF(ISERROR(VLOOKUP($B34,F$2:$V$17,19-F$21,FALSE)),0,(VLOOKUP($B34,F$2:$V$17,19-F$21,FALSE)))</f>
        <v>1</v>
      </c>
      <c r="G34" s="26">
        <f>IF(ISERROR(VLOOKUP($B34,G$2:$V$17,19-G$21,FALSE)),0,(VLOOKUP($B34,G$2:$V$17,19-G$21,FALSE)))</f>
        <v>0</v>
      </c>
      <c r="H34" s="26">
        <f>IF(ISERROR(VLOOKUP($B34,H$2:$V$17,19-H$21,FALSE)),0,(VLOOKUP($B34,H$2:$V$17,19-H$21,FALSE)))</f>
        <v>0</v>
      </c>
      <c r="I34" s="26">
        <f>IF(ISERROR(VLOOKUP($B34,I$2:$V$17,19-I$21,FALSE)),0,(VLOOKUP($B34,I$2:$V$17,19-I$21,FALSE)))</f>
        <v>0</v>
      </c>
      <c r="J34" s="26">
        <f>IF(ISERROR(VLOOKUP($B34,J$2:$V$17,19-J$21,FALSE)),0,(VLOOKUP($B34,J$2:$V$17,19-J$21,FALSE)))</f>
        <v>0</v>
      </c>
      <c r="K34" s="26">
        <f>IF(ISERROR(VLOOKUP($B34,K$2:$V$17,19-K$21,FALSE)),0,(VLOOKUP($B34,K$2:$V$17,19-K$21,FALSE)))</f>
        <v>0</v>
      </c>
      <c r="L34" s="26">
        <f>IF(ISERROR(VLOOKUP($B34,L$2:$V$17,19-L$21,FALSE)),0,(VLOOKUP($B34,L$2:$V$17,19-L$21,FALSE)))</f>
        <v>0</v>
      </c>
      <c r="M34" s="26">
        <f>IF(ISERROR(VLOOKUP($B34,M$2:$V$17,19-M$21,FALSE)),0,(VLOOKUP($B34,M$2:$V$17,19-M$21,FALSE)))</f>
        <v>0</v>
      </c>
      <c r="N34" s="26">
        <f>IF(ISERROR(VLOOKUP($B34,N$2:$V$17,19-N$21,FALSE)),0,(VLOOKUP($B34,N$2:$V$17,19-N$21,FALSE)))</f>
        <v>0</v>
      </c>
      <c r="O34" s="26">
        <f>IF(ISERROR(VLOOKUP($B34,O$2:$V$17,19-O$21,FALSE)),0,(VLOOKUP($B34,O$2:$V$17,19-O$21,FALSE)))</f>
        <v>0</v>
      </c>
      <c r="P34" s="26">
        <f>IF(ISERROR(VLOOKUP($B34,P$2:$V$17,19-P$21,FALSE)),0,(VLOOKUP($B34,P$2:$V$17,19-P$21,FALSE)))</f>
        <v>0</v>
      </c>
      <c r="Q34" s="26">
        <f>IF(ISERROR(VLOOKUP($B34,Q$2:$V$17,19-Q$21,FALSE)),0,(VLOOKUP($B34,Q$2:$V$17,19-Q$21,FALSE)))</f>
        <v>0</v>
      </c>
      <c r="R34" s="26">
        <f>IF(ISERROR(VLOOKUP($B34,R$2:$V$17,19-R$21,FALSE)),0,(VLOOKUP($B34,R$2:$V$17,19-R$21,FALSE)))</f>
        <v>0</v>
      </c>
      <c r="S34" s="26">
        <f>IF(ISERROR(VLOOKUP($B34,S$2:$V$17,19-S$21,FALSE)),0,(VLOOKUP($B34,S$2:$V$17,19-S$21,FALSE)))</f>
        <v>0</v>
      </c>
      <c r="T34" s="26">
        <f>IF(ISERROR(VLOOKUP($B34,T$2:$V$17,19-T$21,FALSE)),0,(VLOOKUP($B34,T$2:$V$17,19-T$21,FALSE)))</f>
        <v>0</v>
      </c>
      <c r="U34" s="26">
        <f>IF(ISERROR(VLOOKUP($B34,U$2:$V$17,19-U$21,FALSE)),0,(VLOOKUP($B34,U$2:$V$17,19-U$21,FALSE)))</f>
        <v>0</v>
      </c>
      <c r="X34" s="6"/>
    </row>
    <row r="35" spans="2:24" ht="12.75">
      <c r="B35" t="s">
        <v>74</v>
      </c>
      <c r="C35" s="6" t="s">
        <v>38</v>
      </c>
      <c r="D35" s="1">
        <f t="shared" si="2"/>
        <v>0</v>
      </c>
      <c r="E35" s="26">
        <f>IF(ISERROR(VLOOKUP($B35,E$2:$V$17,19-E$21,FALSE)),0,(VLOOKUP($B35,E$2:$V$17,19-E$21,FALSE)))</f>
        <v>0</v>
      </c>
      <c r="F35" s="26">
        <f>IF(ISERROR(VLOOKUP($B35,F$2:$V$17,19-F$21,FALSE)),0,(VLOOKUP($B35,F$2:$V$17,19-F$21,FALSE)))</f>
        <v>0</v>
      </c>
      <c r="G35" s="26">
        <f>IF(ISERROR(VLOOKUP($B35,G$2:$V$17,19-G$21,FALSE)),0,(VLOOKUP($B35,G$2:$V$17,19-G$21,FALSE)))</f>
        <v>0</v>
      </c>
      <c r="H35" s="26">
        <f>IF(ISERROR(VLOOKUP($B35,H$2:$V$17,19-H$21,FALSE)),0,(VLOOKUP($B35,H$2:$V$17,19-H$21,FALSE)))</f>
        <v>0</v>
      </c>
      <c r="I35" s="26">
        <f>IF(ISERROR(VLOOKUP($B35,I$2:$V$17,19-I$21,FALSE)),0,(VLOOKUP($B35,I$2:$V$17,19-I$21,FALSE)))</f>
        <v>0</v>
      </c>
      <c r="J35" s="26">
        <f>IF(ISERROR(VLOOKUP($B35,J$2:$V$17,19-J$21,FALSE)),0,(VLOOKUP($B35,J$2:$V$17,19-J$21,FALSE)))</f>
        <v>0</v>
      </c>
      <c r="K35" s="26">
        <f>IF(ISERROR(VLOOKUP($B35,K$2:$V$17,19-K$21,FALSE)),0,(VLOOKUP($B35,K$2:$V$17,19-K$21,FALSE)))</f>
        <v>0</v>
      </c>
      <c r="L35" s="26">
        <f>IF(ISERROR(VLOOKUP($B35,L$2:$V$17,19-L$21,FALSE)),0,(VLOOKUP($B35,L$2:$V$17,19-L$21,FALSE)))</f>
        <v>0</v>
      </c>
      <c r="M35" s="26">
        <f>IF(ISERROR(VLOOKUP($B35,M$2:$V$17,19-M$21,FALSE)),0,(VLOOKUP($B35,M$2:$V$17,19-M$21,FALSE)))</f>
        <v>0</v>
      </c>
      <c r="N35" s="26">
        <f>IF(ISERROR(VLOOKUP($B35,N$2:$V$17,19-N$21,FALSE)),0,(VLOOKUP($B35,N$2:$V$17,19-N$21,FALSE)))</f>
        <v>0</v>
      </c>
      <c r="O35" s="26">
        <f>IF(ISERROR(VLOOKUP($B35,O$2:$V$17,19-O$21,FALSE)),0,(VLOOKUP($B35,O$2:$V$17,19-O$21,FALSE)))</f>
        <v>0</v>
      </c>
      <c r="P35" s="26">
        <f>IF(ISERROR(VLOOKUP($B35,P$2:$V$17,19-P$21,FALSE)),0,(VLOOKUP($B35,P$2:$V$17,19-P$21,FALSE)))</f>
        <v>0</v>
      </c>
      <c r="Q35" s="26">
        <f>IF(ISERROR(VLOOKUP($B35,Q$2:$V$17,19-Q$21,FALSE)),0,(VLOOKUP($B35,Q$2:$V$17,19-Q$21,FALSE)))</f>
        <v>0</v>
      </c>
      <c r="R35" s="26">
        <f>IF(ISERROR(VLOOKUP($B35,R$2:$V$17,19-R$21,FALSE)),0,(VLOOKUP($B35,R$2:$V$17,19-R$21,FALSE)))</f>
        <v>0</v>
      </c>
      <c r="S35" s="26">
        <f>IF(ISERROR(VLOOKUP($B35,S$2:$V$17,19-S$21,FALSE)),0,(VLOOKUP($B35,S$2:$V$17,19-S$21,FALSE)))</f>
        <v>0</v>
      </c>
      <c r="T35" s="26">
        <f>IF(ISERROR(VLOOKUP($B35,T$2:$V$17,19-T$21,FALSE)),0,(VLOOKUP($B35,T$2:$V$17,19-T$21,FALSE)))</f>
        <v>0</v>
      </c>
      <c r="U35" s="26">
        <f>IF(ISERROR(VLOOKUP($B35,U$2:$V$17,19-U$21,FALSE)),0,(VLOOKUP($B35,U$2:$V$17,19-U$21,FALSE)))</f>
        <v>0</v>
      </c>
      <c r="X35" s="6"/>
    </row>
    <row r="36" spans="2:24" ht="12.75">
      <c r="B36" t="s">
        <v>71</v>
      </c>
      <c r="C36" s="6" t="s">
        <v>30</v>
      </c>
      <c r="D36" s="1">
        <f t="shared" si="2"/>
        <v>1</v>
      </c>
      <c r="E36" s="26">
        <f>IF(ISERROR(VLOOKUP($B36,E$2:$V$17,19-E$21,FALSE)),0,(VLOOKUP($B36,E$2:$V$17,19-E$21,FALSE)))</f>
        <v>0</v>
      </c>
      <c r="F36" s="26">
        <f>IF(ISERROR(VLOOKUP($B36,F$2:$V$17,19-F$21,FALSE)),0,(VLOOKUP($B36,F$2:$V$17,19-F$21,FALSE)))</f>
        <v>1</v>
      </c>
      <c r="G36" s="26">
        <f>IF(ISERROR(VLOOKUP($B36,G$2:$V$17,19-G$21,FALSE)),0,(VLOOKUP($B36,G$2:$V$17,19-G$21,FALSE)))</f>
        <v>0</v>
      </c>
      <c r="H36" s="26">
        <f>IF(ISERROR(VLOOKUP($B36,H$2:$V$17,19-H$21,FALSE)),0,(VLOOKUP($B36,H$2:$V$17,19-H$21,FALSE)))</f>
        <v>0</v>
      </c>
      <c r="I36" s="26">
        <f>IF(ISERROR(VLOOKUP($B36,I$2:$V$17,19-I$21,FALSE)),0,(VLOOKUP($B36,I$2:$V$17,19-I$21,FALSE)))</f>
        <v>0</v>
      </c>
      <c r="J36" s="26">
        <f>IF(ISERROR(VLOOKUP($B36,J$2:$V$17,19-J$21,FALSE)),0,(VLOOKUP($B36,J$2:$V$17,19-J$21,FALSE)))</f>
        <v>0</v>
      </c>
      <c r="K36" s="26">
        <f>IF(ISERROR(VLOOKUP($B36,K$2:$V$17,19-K$21,FALSE)),0,(VLOOKUP($B36,K$2:$V$17,19-K$21,FALSE)))</f>
        <v>0</v>
      </c>
      <c r="L36" s="26">
        <f>IF(ISERROR(VLOOKUP($B36,L$2:$V$17,19-L$21,FALSE)),0,(VLOOKUP($B36,L$2:$V$17,19-L$21,FALSE)))</f>
        <v>0</v>
      </c>
      <c r="M36" s="26">
        <f>IF(ISERROR(VLOOKUP($B36,M$2:$V$17,19-M$21,FALSE)),0,(VLOOKUP($B36,M$2:$V$17,19-M$21,FALSE)))</f>
        <v>0</v>
      </c>
      <c r="N36" s="26">
        <f>IF(ISERROR(VLOOKUP($B36,N$2:$V$17,19-N$21,FALSE)),0,(VLOOKUP($B36,N$2:$V$17,19-N$21,FALSE)))</f>
        <v>0</v>
      </c>
      <c r="O36" s="26">
        <f>IF(ISERROR(VLOOKUP($B36,O$2:$V$17,19-O$21,FALSE)),0,(VLOOKUP($B36,O$2:$V$17,19-O$21,FALSE)))</f>
        <v>0</v>
      </c>
      <c r="P36" s="26">
        <f>IF(ISERROR(VLOOKUP($B36,P$2:$V$17,19-P$21,FALSE)),0,(VLOOKUP($B36,P$2:$V$17,19-P$21,FALSE)))</f>
        <v>0</v>
      </c>
      <c r="Q36" s="26">
        <f>IF(ISERROR(VLOOKUP($B36,Q$2:$V$17,19-Q$21,FALSE)),0,(VLOOKUP($B36,Q$2:$V$17,19-Q$21,FALSE)))</f>
        <v>0</v>
      </c>
      <c r="R36" s="26">
        <f>IF(ISERROR(VLOOKUP($B36,R$2:$V$17,19-R$21,FALSE)),0,(VLOOKUP($B36,R$2:$V$17,19-R$21,FALSE)))</f>
        <v>0</v>
      </c>
      <c r="S36" s="26">
        <f>IF(ISERROR(VLOOKUP($B36,S$2:$V$17,19-S$21,FALSE)),0,(VLOOKUP($B36,S$2:$V$17,19-S$21,FALSE)))</f>
        <v>0</v>
      </c>
      <c r="T36" s="26">
        <f>IF(ISERROR(VLOOKUP($B36,T$2:$V$17,19-T$21,FALSE)),0,(VLOOKUP($B36,T$2:$V$17,19-T$21,FALSE)))</f>
        <v>0</v>
      </c>
      <c r="U36" s="26">
        <f>IF(ISERROR(VLOOKUP($B36,U$2:$V$17,19-U$21,FALSE)),0,(VLOOKUP($B36,U$2:$V$17,19-U$21,FALSE)))</f>
        <v>0</v>
      </c>
      <c r="X36" s="6"/>
    </row>
    <row r="37" spans="2:24" ht="12.75">
      <c r="B37" t="s">
        <v>72</v>
      </c>
      <c r="C37" s="6" t="s">
        <v>34</v>
      </c>
      <c r="D37" s="1">
        <f t="shared" si="2"/>
        <v>1</v>
      </c>
      <c r="E37" s="26">
        <f>IF(ISERROR(VLOOKUP($B37,E$2:$V$17,19-E$21,FALSE)),0,(VLOOKUP($B37,E$2:$V$17,19-E$21,FALSE)))</f>
        <v>0</v>
      </c>
      <c r="F37" s="26">
        <f>IF(ISERROR(VLOOKUP($B37,F$2:$V$17,19-F$21,FALSE)),0,(VLOOKUP($B37,F$2:$V$17,19-F$21,FALSE)))</f>
        <v>1</v>
      </c>
      <c r="G37" s="26">
        <f>IF(ISERROR(VLOOKUP($B37,G$2:$V$17,19-G$21,FALSE)),0,(VLOOKUP($B37,G$2:$V$17,19-G$21,FALSE)))</f>
        <v>0</v>
      </c>
      <c r="H37" s="26">
        <f>IF(ISERROR(VLOOKUP($B37,H$2:$V$17,19-H$21,FALSE)),0,(VLOOKUP($B37,H$2:$V$17,19-H$21,FALSE)))</f>
        <v>0</v>
      </c>
      <c r="I37" s="26">
        <f>IF(ISERROR(VLOOKUP($B37,I$2:$V$17,19-I$21,FALSE)),0,(VLOOKUP($B37,I$2:$V$17,19-I$21,FALSE)))</f>
        <v>0</v>
      </c>
      <c r="J37" s="26">
        <f>IF(ISERROR(VLOOKUP($B37,J$2:$V$17,19-J$21,FALSE)),0,(VLOOKUP($B37,J$2:$V$17,19-J$21,FALSE)))</f>
        <v>0</v>
      </c>
      <c r="K37" s="26">
        <f>IF(ISERROR(VLOOKUP($B37,K$2:$V$17,19-K$21,FALSE)),0,(VLOOKUP($B37,K$2:$V$17,19-K$21,FALSE)))</f>
        <v>0</v>
      </c>
      <c r="L37" s="26">
        <f>IF(ISERROR(VLOOKUP($B37,L$2:$V$17,19-L$21,FALSE)),0,(VLOOKUP($B37,L$2:$V$17,19-L$21,FALSE)))</f>
        <v>0</v>
      </c>
      <c r="M37" s="26">
        <f>IF(ISERROR(VLOOKUP($B37,M$2:$V$17,19-M$21,FALSE)),0,(VLOOKUP($B37,M$2:$V$17,19-M$21,FALSE)))</f>
        <v>0</v>
      </c>
      <c r="N37" s="26">
        <f>IF(ISERROR(VLOOKUP($B37,N$2:$V$17,19-N$21,FALSE)),0,(VLOOKUP($B37,N$2:$V$17,19-N$21,FALSE)))</f>
        <v>0</v>
      </c>
      <c r="O37" s="26">
        <f>IF(ISERROR(VLOOKUP($B37,O$2:$V$17,19-O$21,FALSE)),0,(VLOOKUP($B37,O$2:$V$17,19-O$21,FALSE)))</f>
        <v>0</v>
      </c>
      <c r="P37" s="26">
        <f>IF(ISERROR(VLOOKUP($B37,P$2:$V$17,19-P$21,FALSE)),0,(VLOOKUP($B37,P$2:$V$17,19-P$21,FALSE)))</f>
        <v>0</v>
      </c>
      <c r="Q37" s="26">
        <f>IF(ISERROR(VLOOKUP($B37,Q$2:$V$17,19-Q$21,FALSE)),0,(VLOOKUP($B37,Q$2:$V$17,19-Q$21,FALSE)))</f>
        <v>0</v>
      </c>
      <c r="R37" s="26">
        <f>IF(ISERROR(VLOOKUP($B37,R$2:$V$17,19-R$21,FALSE)),0,(VLOOKUP($B37,R$2:$V$17,19-R$21,FALSE)))</f>
        <v>0</v>
      </c>
      <c r="S37" s="26">
        <f>IF(ISERROR(VLOOKUP($B37,S$2:$V$17,19-S$21,FALSE)),0,(VLOOKUP($B37,S$2:$V$17,19-S$21,FALSE)))</f>
        <v>0</v>
      </c>
      <c r="T37" s="26">
        <f>IF(ISERROR(VLOOKUP($B37,T$2:$V$17,19-T$21,FALSE)),0,(VLOOKUP($B37,T$2:$V$17,19-T$21,FALSE)))</f>
        <v>0</v>
      </c>
      <c r="U37" s="26">
        <f>IF(ISERROR(VLOOKUP($B37,U$2:$V$17,19-U$21,FALSE)),0,(VLOOKUP($B37,U$2:$V$17,19-U$21,FALSE)))</f>
        <v>0</v>
      </c>
      <c r="X37" s="6"/>
    </row>
    <row r="38" spans="1:24" ht="12.75">
      <c r="A38" s="1" t="s">
        <v>6</v>
      </c>
      <c r="B38" s="6" t="s">
        <v>55</v>
      </c>
      <c r="C38" s="6" t="s">
        <v>7</v>
      </c>
      <c r="D38" s="1">
        <f t="shared" si="2"/>
        <v>1</v>
      </c>
      <c r="E38" s="26">
        <f>IF(ISERROR(VLOOKUP($B38,E$2:$V$17,19-E$21,FALSE)),0,(VLOOKUP($B38,E$2:$V$17,19-E$21,FALSE)))</f>
        <v>1</v>
      </c>
      <c r="F38" s="26">
        <f>IF(ISERROR(VLOOKUP($B38,F$2:$V$17,19-F$21,FALSE)),0,(VLOOKUP($B38,F$2:$V$17,19-F$21,FALSE)))</f>
        <v>0</v>
      </c>
      <c r="G38" s="26">
        <f>IF(ISERROR(VLOOKUP($B38,G$2:$V$17,19-G$21,FALSE)),0,(VLOOKUP($B38,G$2:$V$17,19-G$21,FALSE)))</f>
        <v>0</v>
      </c>
      <c r="H38" s="26">
        <f>IF(ISERROR(VLOOKUP($B38,H$2:$V$17,19-H$21,FALSE)),0,(VLOOKUP($B38,H$2:$V$17,19-H$21,FALSE)))</f>
        <v>0</v>
      </c>
      <c r="I38" s="26">
        <f>IF(ISERROR(VLOOKUP($B38,I$2:$V$17,19-I$21,FALSE)),0,(VLOOKUP($B38,I$2:$V$17,19-I$21,FALSE)))</f>
        <v>0</v>
      </c>
      <c r="J38" s="26">
        <f>IF(ISERROR(VLOOKUP($B38,J$2:$V$17,19-J$21,FALSE)),0,(VLOOKUP($B38,J$2:$V$17,19-J$21,FALSE)))</f>
        <v>0</v>
      </c>
      <c r="K38" s="26">
        <f>IF(ISERROR(VLOOKUP($B38,K$2:$V$17,19-K$21,FALSE)),0,(VLOOKUP($B38,K$2:$V$17,19-K$21,FALSE)))</f>
        <v>0</v>
      </c>
      <c r="L38" s="26">
        <f>IF(ISERROR(VLOOKUP($B38,L$2:$V$17,19-L$21,FALSE)),0,(VLOOKUP($B38,L$2:$V$17,19-L$21,FALSE)))</f>
        <v>0</v>
      </c>
      <c r="M38" s="26">
        <f>IF(ISERROR(VLOOKUP($B38,M$2:$V$17,19-M$21,FALSE)),0,(VLOOKUP($B38,M$2:$V$17,19-M$21,FALSE)))</f>
        <v>0</v>
      </c>
      <c r="N38" s="26">
        <f>IF(ISERROR(VLOOKUP($B38,N$2:$V$17,19-N$21,FALSE)),0,(VLOOKUP($B38,N$2:$V$17,19-N$21,FALSE)))</f>
        <v>0</v>
      </c>
      <c r="O38" s="26">
        <f>IF(ISERROR(VLOOKUP($B38,O$2:$V$17,19-O$21,FALSE)),0,(VLOOKUP($B38,O$2:$V$17,19-O$21,FALSE)))</f>
        <v>0</v>
      </c>
      <c r="P38" s="26">
        <f>IF(ISERROR(VLOOKUP($B38,P$2:$V$17,19-P$21,FALSE)),0,(VLOOKUP($B38,P$2:$V$17,19-P$21,FALSE)))</f>
        <v>0</v>
      </c>
      <c r="Q38" s="26">
        <f>IF(ISERROR(VLOOKUP($B38,Q$2:$V$17,19-Q$21,FALSE)),0,(VLOOKUP($B38,Q$2:$V$17,19-Q$21,FALSE)))</f>
        <v>0</v>
      </c>
      <c r="R38" s="26">
        <f>IF(ISERROR(VLOOKUP($B38,R$2:$V$17,19-R$21,FALSE)),0,(VLOOKUP($B38,R$2:$V$17,19-R$21,FALSE)))</f>
        <v>0</v>
      </c>
      <c r="S38" s="26">
        <f>IF(ISERROR(VLOOKUP($B38,S$2:$V$17,19-S$21,FALSE)),0,(VLOOKUP($B38,S$2:$V$17,19-S$21,FALSE)))</f>
        <v>0</v>
      </c>
      <c r="T38" s="26">
        <f>IF(ISERROR(VLOOKUP($B38,T$2:$V$17,19-T$21,FALSE)),0,(VLOOKUP($B38,T$2:$V$17,19-T$21,FALSE)))</f>
        <v>0</v>
      </c>
      <c r="U38" s="26">
        <f>IF(ISERROR(VLOOKUP($B38,U$2:$V$17,19-U$21,FALSE)),0,(VLOOKUP($B38,U$2:$V$17,19-U$21,FALSE)))</f>
        <v>0</v>
      </c>
      <c r="X38" s="6"/>
    </row>
    <row r="39" spans="2:24" ht="12.75">
      <c r="B39" t="s">
        <v>56</v>
      </c>
      <c r="C39" s="6" t="s">
        <v>15</v>
      </c>
      <c r="D39" s="1">
        <f t="shared" si="2"/>
        <v>2</v>
      </c>
      <c r="E39" s="26">
        <f>IF(ISERROR(VLOOKUP($B39,E$2:$V$17,19-E$21,FALSE)),0,(VLOOKUP($B39,E$2:$V$17,19-E$21,FALSE)))</f>
        <v>1</v>
      </c>
      <c r="F39" s="26">
        <f>IF(ISERROR(VLOOKUP($B39,F$2:$V$17,19-F$21,FALSE)),0,(VLOOKUP($B39,F$2:$V$17,19-F$21,FALSE)))</f>
        <v>1</v>
      </c>
      <c r="G39" s="26">
        <f>IF(ISERROR(VLOOKUP($B39,G$2:$V$17,19-G$21,FALSE)),0,(VLOOKUP($B39,G$2:$V$17,19-G$21,FALSE)))</f>
        <v>0</v>
      </c>
      <c r="H39" s="26">
        <f>IF(ISERROR(VLOOKUP($B39,H$2:$V$17,19-H$21,FALSE)),0,(VLOOKUP($B39,H$2:$V$17,19-H$21,FALSE)))</f>
        <v>0</v>
      </c>
      <c r="I39" s="26">
        <f>IF(ISERROR(VLOOKUP($B39,I$2:$V$17,19-I$21,FALSE)),0,(VLOOKUP($B39,I$2:$V$17,19-I$21,FALSE)))</f>
        <v>0</v>
      </c>
      <c r="J39" s="26">
        <f>IF(ISERROR(VLOOKUP($B39,J$2:$V$17,19-J$21,FALSE)),0,(VLOOKUP($B39,J$2:$V$17,19-J$21,FALSE)))</f>
        <v>0</v>
      </c>
      <c r="K39" s="26">
        <f>IF(ISERROR(VLOOKUP($B39,K$2:$V$17,19-K$21,FALSE)),0,(VLOOKUP($B39,K$2:$V$17,19-K$21,FALSE)))</f>
        <v>0</v>
      </c>
      <c r="L39" s="26">
        <f>IF(ISERROR(VLOOKUP($B39,L$2:$V$17,19-L$21,FALSE)),0,(VLOOKUP($B39,L$2:$V$17,19-L$21,FALSE)))</f>
        <v>0</v>
      </c>
      <c r="M39" s="26">
        <f>IF(ISERROR(VLOOKUP($B39,M$2:$V$17,19-M$21,FALSE)),0,(VLOOKUP($B39,M$2:$V$17,19-M$21,FALSE)))</f>
        <v>0</v>
      </c>
      <c r="N39" s="26">
        <f>IF(ISERROR(VLOOKUP($B39,N$2:$V$17,19-N$21,FALSE)),0,(VLOOKUP($B39,N$2:$V$17,19-N$21,FALSE)))</f>
        <v>0</v>
      </c>
      <c r="O39" s="26">
        <f>IF(ISERROR(VLOOKUP($B39,O$2:$V$17,19-O$21,FALSE)),0,(VLOOKUP($B39,O$2:$V$17,19-O$21,FALSE)))</f>
        <v>0</v>
      </c>
      <c r="P39" s="26">
        <f>IF(ISERROR(VLOOKUP($B39,P$2:$V$17,19-P$21,FALSE)),0,(VLOOKUP($B39,P$2:$V$17,19-P$21,FALSE)))</f>
        <v>0</v>
      </c>
      <c r="Q39" s="26">
        <f>IF(ISERROR(VLOOKUP($B39,Q$2:$V$17,19-Q$21,FALSE)),0,(VLOOKUP($B39,Q$2:$V$17,19-Q$21,FALSE)))</f>
        <v>0</v>
      </c>
      <c r="R39" s="26">
        <f>IF(ISERROR(VLOOKUP($B39,R$2:$V$17,19-R$21,FALSE)),0,(VLOOKUP($B39,R$2:$V$17,19-R$21,FALSE)))</f>
        <v>0</v>
      </c>
      <c r="S39" s="26">
        <f>IF(ISERROR(VLOOKUP($B39,S$2:$V$17,19-S$21,FALSE)),0,(VLOOKUP($B39,S$2:$V$17,19-S$21,FALSE)))</f>
        <v>0</v>
      </c>
      <c r="T39" s="26">
        <f>IF(ISERROR(VLOOKUP($B39,T$2:$V$17,19-T$21,FALSE)),0,(VLOOKUP($B39,T$2:$V$17,19-T$21,FALSE)))</f>
        <v>0</v>
      </c>
      <c r="U39" s="26">
        <f>IF(ISERROR(VLOOKUP($B39,U$2:$V$17,19-U$21,FALSE)),0,(VLOOKUP($B39,U$2:$V$17,19-U$21,FALSE)))</f>
        <v>0</v>
      </c>
      <c r="X39" s="6"/>
    </row>
    <row r="40" spans="2:24" ht="12.75">
      <c r="B40" t="s">
        <v>64</v>
      </c>
      <c r="C40" s="6" t="s">
        <v>8</v>
      </c>
      <c r="D40" s="1">
        <f t="shared" si="2"/>
        <v>0</v>
      </c>
      <c r="E40" s="26">
        <f>IF(ISERROR(VLOOKUP($B40,E$2:$V$17,19-E$21,FALSE)),0,(VLOOKUP($B40,E$2:$V$17,19-E$21,FALSE)))</f>
        <v>0</v>
      </c>
      <c r="F40" s="26">
        <f>IF(ISERROR(VLOOKUP($B40,F$2:$V$17,19-F$21,FALSE)),0,(VLOOKUP($B40,F$2:$V$17,19-F$21,FALSE)))</f>
        <v>0</v>
      </c>
      <c r="G40" s="26">
        <f>IF(ISERROR(VLOOKUP($B40,G$2:$V$17,19-G$21,FALSE)),0,(VLOOKUP($B40,G$2:$V$17,19-G$21,FALSE)))</f>
        <v>0</v>
      </c>
      <c r="H40" s="26">
        <f>IF(ISERROR(VLOOKUP($B40,H$2:$V$17,19-H$21,FALSE)),0,(VLOOKUP($B40,H$2:$V$17,19-H$21,FALSE)))</f>
        <v>0</v>
      </c>
      <c r="I40" s="26">
        <f>IF(ISERROR(VLOOKUP($B40,I$2:$V$17,19-I$21,FALSE)),0,(VLOOKUP($B40,I$2:$V$17,19-I$21,FALSE)))</f>
        <v>0</v>
      </c>
      <c r="J40" s="26">
        <f>IF(ISERROR(VLOOKUP($B40,J$2:$V$17,19-J$21,FALSE)),0,(VLOOKUP($B40,J$2:$V$17,19-J$21,FALSE)))</f>
        <v>0</v>
      </c>
      <c r="K40" s="26">
        <f>IF(ISERROR(VLOOKUP($B40,K$2:$V$17,19-K$21,FALSE)),0,(VLOOKUP($B40,K$2:$V$17,19-K$21,FALSE)))</f>
        <v>0</v>
      </c>
      <c r="L40" s="26">
        <f>IF(ISERROR(VLOOKUP($B40,L$2:$V$17,19-L$21,FALSE)),0,(VLOOKUP($B40,L$2:$V$17,19-L$21,FALSE)))</f>
        <v>0</v>
      </c>
      <c r="M40" s="26">
        <f>IF(ISERROR(VLOOKUP($B40,M$2:$V$17,19-M$21,FALSE)),0,(VLOOKUP($B40,M$2:$V$17,19-M$21,FALSE)))</f>
        <v>0</v>
      </c>
      <c r="N40" s="26">
        <f>IF(ISERROR(VLOOKUP($B40,N$2:$V$17,19-N$21,FALSE)),0,(VLOOKUP($B40,N$2:$V$17,19-N$21,FALSE)))</f>
        <v>0</v>
      </c>
      <c r="O40" s="26">
        <f>IF(ISERROR(VLOOKUP($B40,O$2:$V$17,19-O$21,FALSE)),0,(VLOOKUP($B40,O$2:$V$17,19-O$21,FALSE)))</f>
        <v>0</v>
      </c>
      <c r="P40" s="26">
        <f>IF(ISERROR(VLOOKUP($B40,P$2:$V$17,19-P$21,FALSE)),0,(VLOOKUP($B40,P$2:$V$17,19-P$21,FALSE)))</f>
        <v>0</v>
      </c>
      <c r="Q40" s="26">
        <f>IF(ISERROR(VLOOKUP($B40,Q$2:$V$17,19-Q$21,FALSE)),0,(VLOOKUP($B40,Q$2:$V$17,19-Q$21,FALSE)))</f>
        <v>0</v>
      </c>
      <c r="R40" s="26">
        <f>IF(ISERROR(VLOOKUP($B40,R$2:$V$17,19-R$21,FALSE)),0,(VLOOKUP($B40,R$2:$V$17,19-R$21,FALSE)))</f>
        <v>0</v>
      </c>
      <c r="S40" s="26">
        <f>IF(ISERROR(VLOOKUP($B40,S$2:$V$17,19-S$21,FALSE)),0,(VLOOKUP($B40,S$2:$V$17,19-S$21,FALSE)))</f>
        <v>0</v>
      </c>
      <c r="T40" s="26">
        <f>IF(ISERROR(VLOOKUP($B40,T$2:$V$17,19-T$21,FALSE)),0,(VLOOKUP($B40,T$2:$V$17,19-T$21,FALSE)))</f>
        <v>0</v>
      </c>
      <c r="U40" s="26">
        <f>IF(ISERROR(VLOOKUP($B40,U$2:$V$17,19-U$21,FALSE)),0,(VLOOKUP($B40,U$2:$V$17,19-U$21,FALSE)))</f>
        <v>0</v>
      </c>
      <c r="X40" s="6"/>
    </row>
    <row r="41" spans="2:24" ht="12.75">
      <c r="B41" t="s">
        <v>65</v>
      </c>
      <c r="C41" s="6" t="s">
        <v>9</v>
      </c>
      <c r="D41" s="1">
        <f t="shared" si="2"/>
        <v>0</v>
      </c>
      <c r="E41" s="26">
        <f>IF(ISERROR(VLOOKUP($B41,E$2:$V$17,19-E$21,FALSE)),0,(VLOOKUP($B41,E$2:$V$17,19-E$21,FALSE)))</f>
        <v>0</v>
      </c>
      <c r="F41" s="26">
        <f>IF(ISERROR(VLOOKUP($B41,F$2:$V$17,19-F$21,FALSE)),0,(VLOOKUP($B41,F$2:$V$17,19-F$21,FALSE)))</f>
        <v>0</v>
      </c>
      <c r="G41" s="26">
        <f>IF(ISERROR(VLOOKUP($B41,G$2:$V$17,19-G$21,FALSE)),0,(VLOOKUP($B41,G$2:$V$17,19-G$21,FALSE)))</f>
        <v>0</v>
      </c>
      <c r="H41" s="26">
        <f>IF(ISERROR(VLOOKUP($B41,H$2:$V$17,19-H$21,FALSE)),0,(VLOOKUP($B41,H$2:$V$17,19-H$21,FALSE)))</f>
        <v>0</v>
      </c>
      <c r="I41" s="26">
        <f>IF(ISERROR(VLOOKUP($B41,I$2:$V$17,19-I$21,FALSE)),0,(VLOOKUP($B41,I$2:$V$17,19-I$21,FALSE)))</f>
        <v>0</v>
      </c>
      <c r="J41" s="26">
        <f>IF(ISERROR(VLOOKUP($B41,J$2:$V$17,19-J$21,FALSE)),0,(VLOOKUP($B41,J$2:$V$17,19-J$21,FALSE)))</f>
        <v>0</v>
      </c>
      <c r="K41" s="26">
        <f>IF(ISERROR(VLOOKUP($B41,K$2:$V$17,19-K$21,FALSE)),0,(VLOOKUP($B41,K$2:$V$17,19-K$21,FALSE)))</f>
        <v>0</v>
      </c>
      <c r="L41" s="26">
        <f>IF(ISERROR(VLOOKUP($B41,L$2:$V$17,19-L$21,FALSE)),0,(VLOOKUP($B41,L$2:$V$17,19-L$21,FALSE)))</f>
        <v>0</v>
      </c>
      <c r="M41" s="26">
        <f>IF(ISERROR(VLOOKUP($B41,M$2:$V$17,19-M$21,FALSE)),0,(VLOOKUP($B41,M$2:$V$17,19-M$21,FALSE)))</f>
        <v>0</v>
      </c>
      <c r="N41" s="26">
        <f>IF(ISERROR(VLOOKUP($B41,N$2:$V$17,19-N$21,FALSE)),0,(VLOOKUP($B41,N$2:$V$17,19-N$21,FALSE)))</f>
        <v>0</v>
      </c>
      <c r="O41" s="26">
        <f>IF(ISERROR(VLOOKUP($B41,O$2:$V$17,19-O$21,FALSE)),0,(VLOOKUP($B41,O$2:$V$17,19-O$21,FALSE)))</f>
        <v>0</v>
      </c>
      <c r="P41" s="26">
        <f>IF(ISERROR(VLOOKUP($B41,P$2:$V$17,19-P$21,FALSE)),0,(VLOOKUP($B41,P$2:$V$17,19-P$21,FALSE)))</f>
        <v>0</v>
      </c>
      <c r="Q41" s="26">
        <f>IF(ISERROR(VLOOKUP($B41,Q$2:$V$17,19-Q$21,FALSE)),0,(VLOOKUP($B41,Q$2:$V$17,19-Q$21,FALSE)))</f>
        <v>0</v>
      </c>
      <c r="R41" s="26">
        <f>IF(ISERROR(VLOOKUP($B41,R$2:$V$17,19-R$21,FALSE)),0,(VLOOKUP($B41,R$2:$V$17,19-R$21,FALSE)))</f>
        <v>0</v>
      </c>
      <c r="S41" s="26">
        <f>IF(ISERROR(VLOOKUP($B41,S$2:$V$17,19-S$21,FALSE)),0,(VLOOKUP($B41,S$2:$V$17,19-S$21,FALSE)))</f>
        <v>0</v>
      </c>
      <c r="T41" s="26">
        <f>IF(ISERROR(VLOOKUP($B41,T$2:$V$17,19-T$21,FALSE)),0,(VLOOKUP($B41,T$2:$V$17,19-T$21,FALSE)))</f>
        <v>0</v>
      </c>
      <c r="U41" s="26">
        <f>IF(ISERROR(VLOOKUP($B41,U$2:$V$17,19-U$21,FALSE)),0,(VLOOKUP($B41,U$2:$V$17,19-U$21,FALSE)))</f>
        <v>0</v>
      </c>
      <c r="X41" s="6"/>
    </row>
    <row r="42" spans="2:24" ht="12.75">
      <c r="B42" t="s">
        <v>63</v>
      </c>
      <c r="C42" s="6" t="s">
        <v>19</v>
      </c>
      <c r="D42" s="1">
        <f t="shared" si="2"/>
        <v>2</v>
      </c>
      <c r="E42" s="26">
        <f>IF(ISERROR(VLOOKUP($B42,E$2:$V$17,19-E$21,FALSE)),0,(VLOOKUP($B42,E$2:$V$17,19-E$21,FALSE)))</f>
        <v>1</v>
      </c>
      <c r="F42" s="26">
        <f>IF(ISERROR(VLOOKUP($B42,F$2:$V$17,19-F$21,FALSE)),0,(VLOOKUP($B42,F$2:$V$17,19-F$21,FALSE)))</f>
        <v>1</v>
      </c>
      <c r="G42" s="26">
        <f>IF(ISERROR(VLOOKUP($B42,G$2:$V$17,19-G$21,FALSE)),0,(VLOOKUP($B42,G$2:$V$17,19-G$21,FALSE)))</f>
        <v>0</v>
      </c>
      <c r="H42" s="26">
        <f>IF(ISERROR(VLOOKUP($B42,H$2:$V$17,19-H$21,FALSE)),0,(VLOOKUP($B42,H$2:$V$17,19-H$21,FALSE)))</f>
        <v>0</v>
      </c>
      <c r="I42" s="26">
        <f>IF(ISERROR(VLOOKUP($B42,I$2:$V$17,19-I$21,FALSE)),0,(VLOOKUP($B42,I$2:$V$17,19-I$21,FALSE)))</f>
        <v>0</v>
      </c>
      <c r="J42" s="26">
        <f>IF(ISERROR(VLOOKUP($B42,J$2:$V$17,19-J$21,FALSE)),0,(VLOOKUP($B42,J$2:$V$17,19-J$21,FALSE)))</f>
        <v>0</v>
      </c>
      <c r="K42" s="26">
        <f>IF(ISERROR(VLOOKUP($B42,K$2:$V$17,19-K$21,FALSE)),0,(VLOOKUP($B42,K$2:$V$17,19-K$21,FALSE)))</f>
        <v>0</v>
      </c>
      <c r="L42" s="26">
        <f>IF(ISERROR(VLOOKUP($B42,L$2:$V$17,19-L$21,FALSE)),0,(VLOOKUP($B42,L$2:$V$17,19-L$21,FALSE)))</f>
        <v>0</v>
      </c>
      <c r="M42" s="26">
        <f>IF(ISERROR(VLOOKUP($B42,M$2:$V$17,19-M$21,FALSE)),0,(VLOOKUP($B42,M$2:$V$17,19-M$21,FALSE)))</f>
        <v>0</v>
      </c>
      <c r="N42" s="26">
        <f>IF(ISERROR(VLOOKUP($B42,N$2:$V$17,19-N$21,FALSE)),0,(VLOOKUP($B42,N$2:$V$17,19-N$21,FALSE)))</f>
        <v>0</v>
      </c>
      <c r="O42" s="26">
        <f>IF(ISERROR(VLOOKUP($B42,O$2:$V$17,19-O$21,FALSE)),0,(VLOOKUP($B42,O$2:$V$17,19-O$21,FALSE)))</f>
        <v>0</v>
      </c>
      <c r="P42" s="26">
        <f>IF(ISERROR(VLOOKUP($B42,P$2:$V$17,19-P$21,FALSE)),0,(VLOOKUP($B42,P$2:$V$17,19-P$21,FALSE)))</f>
        <v>0</v>
      </c>
      <c r="Q42" s="26">
        <f>IF(ISERROR(VLOOKUP($B42,Q$2:$V$17,19-Q$21,FALSE)),0,(VLOOKUP($B42,Q$2:$V$17,19-Q$21,FALSE)))</f>
        <v>0</v>
      </c>
      <c r="R42" s="26">
        <f>IF(ISERROR(VLOOKUP($B42,R$2:$V$17,19-R$21,FALSE)),0,(VLOOKUP($B42,R$2:$V$17,19-R$21,FALSE)))</f>
        <v>0</v>
      </c>
      <c r="S42" s="26">
        <f>IF(ISERROR(VLOOKUP($B42,S$2:$V$17,19-S$21,FALSE)),0,(VLOOKUP($B42,S$2:$V$17,19-S$21,FALSE)))</f>
        <v>0</v>
      </c>
      <c r="T42" s="26">
        <f>IF(ISERROR(VLOOKUP($B42,T$2:$V$17,19-T$21,FALSE)),0,(VLOOKUP($B42,T$2:$V$17,19-T$21,FALSE)))</f>
        <v>0</v>
      </c>
      <c r="U42" s="26">
        <f>IF(ISERROR(VLOOKUP($B42,U$2:$V$17,19-U$21,FALSE)),0,(VLOOKUP($B42,U$2:$V$17,19-U$21,FALSE)))</f>
        <v>0</v>
      </c>
      <c r="X42" s="6"/>
    </row>
    <row r="43" spans="2:24" ht="12.75">
      <c r="B43" t="s">
        <v>66</v>
      </c>
      <c r="C43" s="6" t="s">
        <v>11</v>
      </c>
      <c r="D43" s="1">
        <f t="shared" si="2"/>
        <v>0</v>
      </c>
      <c r="E43" s="26">
        <f>IF(ISERROR(VLOOKUP($B43,E$2:$V$17,19-E$21,FALSE)),0,(VLOOKUP($B43,E$2:$V$17,19-E$21,FALSE)))</f>
        <v>0</v>
      </c>
      <c r="F43" s="26">
        <f>IF(ISERROR(VLOOKUP($B43,F$2:$V$17,19-F$21,FALSE)),0,(VLOOKUP($B43,F$2:$V$17,19-F$21,FALSE)))</f>
        <v>0</v>
      </c>
      <c r="G43" s="26">
        <f>IF(ISERROR(VLOOKUP($B43,G$2:$V$17,19-G$21,FALSE)),0,(VLOOKUP($B43,G$2:$V$17,19-G$21,FALSE)))</f>
        <v>0</v>
      </c>
      <c r="H43" s="26">
        <f>IF(ISERROR(VLOOKUP($B43,H$2:$V$17,19-H$21,FALSE)),0,(VLOOKUP($B43,H$2:$V$17,19-H$21,FALSE)))</f>
        <v>0</v>
      </c>
      <c r="I43" s="26">
        <f>IF(ISERROR(VLOOKUP($B43,I$2:$V$17,19-I$21,FALSE)),0,(VLOOKUP($B43,I$2:$V$17,19-I$21,FALSE)))</f>
        <v>0</v>
      </c>
      <c r="J43" s="26">
        <f>IF(ISERROR(VLOOKUP($B43,J$2:$V$17,19-J$21,FALSE)),0,(VLOOKUP($B43,J$2:$V$17,19-J$21,FALSE)))</f>
        <v>0</v>
      </c>
      <c r="K43" s="26">
        <f>IF(ISERROR(VLOOKUP($B43,K$2:$V$17,19-K$21,FALSE)),0,(VLOOKUP($B43,K$2:$V$17,19-K$21,FALSE)))</f>
        <v>0</v>
      </c>
      <c r="L43" s="26">
        <f>IF(ISERROR(VLOOKUP($B43,L$2:$V$17,19-L$21,FALSE)),0,(VLOOKUP($B43,L$2:$V$17,19-L$21,FALSE)))</f>
        <v>0</v>
      </c>
      <c r="M43" s="26">
        <f>IF(ISERROR(VLOOKUP($B43,M$2:$V$17,19-M$21,FALSE)),0,(VLOOKUP($B43,M$2:$V$17,19-M$21,FALSE)))</f>
        <v>0</v>
      </c>
      <c r="N43" s="26">
        <f>IF(ISERROR(VLOOKUP($B43,N$2:$V$17,19-N$21,FALSE)),0,(VLOOKUP($B43,N$2:$V$17,19-N$21,FALSE)))</f>
        <v>0</v>
      </c>
      <c r="O43" s="26">
        <f>IF(ISERROR(VLOOKUP($B43,O$2:$V$17,19-O$21,FALSE)),0,(VLOOKUP($B43,O$2:$V$17,19-O$21,FALSE)))</f>
        <v>0</v>
      </c>
      <c r="P43" s="26">
        <f>IF(ISERROR(VLOOKUP($B43,P$2:$V$17,19-P$21,FALSE)),0,(VLOOKUP($B43,P$2:$V$17,19-P$21,FALSE)))</f>
        <v>0</v>
      </c>
      <c r="Q43" s="26">
        <f>IF(ISERROR(VLOOKUP($B43,Q$2:$V$17,19-Q$21,FALSE)),0,(VLOOKUP($B43,Q$2:$V$17,19-Q$21,FALSE)))</f>
        <v>0</v>
      </c>
      <c r="R43" s="26">
        <f>IF(ISERROR(VLOOKUP($B43,R$2:$V$17,19-R$21,FALSE)),0,(VLOOKUP($B43,R$2:$V$17,19-R$21,FALSE)))</f>
        <v>0</v>
      </c>
      <c r="S43" s="26">
        <f>IF(ISERROR(VLOOKUP($B43,S$2:$V$17,19-S$21,FALSE)),0,(VLOOKUP($B43,S$2:$V$17,19-S$21,FALSE)))</f>
        <v>0</v>
      </c>
      <c r="T43" s="26">
        <f>IF(ISERROR(VLOOKUP($B43,T$2:$V$17,19-T$21,FALSE)),0,(VLOOKUP($B43,T$2:$V$17,19-T$21,FALSE)))</f>
        <v>0</v>
      </c>
      <c r="U43" s="26">
        <f>IF(ISERROR(VLOOKUP($B43,U$2:$V$17,19-U$21,FALSE)),0,(VLOOKUP($B43,U$2:$V$17,19-U$21,FALSE)))</f>
        <v>0</v>
      </c>
      <c r="X43" s="6"/>
    </row>
    <row r="44" spans="2:24" ht="12.75">
      <c r="B44" t="s">
        <v>48</v>
      </c>
      <c r="C44" s="6" t="s">
        <v>12</v>
      </c>
      <c r="D44" s="1">
        <f t="shared" si="2"/>
        <v>1</v>
      </c>
      <c r="E44" s="26">
        <f>IF(ISERROR(VLOOKUP($B44,E$2:$V$17,19-E$21,FALSE)),0,(VLOOKUP($B44,E$2:$V$17,19-E$21,FALSE)))</f>
        <v>0</v>
      </c>
      <c r="F44" s="26">
        <f>IF(ISERROR(VLOOKUP($B44,F$2:$V$17,19-F$21,FALSE)),0,(VLOOKUP($B44,F$2:$V$17,19-F$21,FALSE)))</f>
        <v>1</v>
      </c>
      <c r="G44" s="26">
        <f>IF(ISERROR(VLOOKUP($B44,G$2:$V$17,19-G$21,FALSE)),0,(VLOOKUP($B44,G$2:$V$17,19-G$21,FALSE)))</f>
        <v>0</v>
      </c>
      <c r="H44" s="26">
        <f>IF(ISERROR(VLOOKUP($B44,H$2:$V$17,19-H$21,FALSE)),0,(VLOOKUP($B44,H$2:$V$17,19-H$21,FALSE)))</f>
        <v>0</v>
      </c>
      <c r="I44" s="26">
        <f>IF(ISERROR(VLOOKUP($B44,I$2:$V$17,19-I$21,FALSE)),0,(VLOOKUP($B44,I$2:$V$17,19-I$21,FALSE)))</f>
        <v>0</v>
      </c>
      <c r="J44" s="26">
        <f>IF(ISERROR(VLOOKUP($B44,J$2:$V$17,19-J$21,FALSE)),0,(VLOOKUP($B44,J$2:$V$17,19-J$21,FALSE)))</f>
        <v>0</v>
      </c>
      <c r="K44" s="26">
        <f>IF(ISERROR(VLOOKUP($B44,K$2:$V$17,19-K$21,FALSE)),0,(VLOOKUP($B44,K$2:$V$17,19-K$21,FALSE)))</f>
        <v>0</v>
      </c>
      <c r="L44" s="26">
        <f>IF(ISERROR(VLOOKUP($B44,L$2:$V$17,19-L$21,FALSE)),0,(VLOOKUP($B44,L$2:$V$17,19-L$21,FALSE)))</f>
        <v>0</v>
      </c>
      <c r="M44" s="26">
        <f>IF(ISERROR(VLOOKUP($B44,M$2:$V$17,19-M$21,FALSE)),0,(VLOOKUP($B44,M$2:$V$17,19-M$21,FALSE)))</f>
        <v>0</v>
      </c>
      <c r="N44" s="26">
        <f>IF(ISERROR(VLOOKUP($B44,N$2:$V$17,19-N$21,FALSE)),0,(VLOOKUP($B44,N$2:$V$17,19-N$21,FALSE)))</f>
        <v>0</v>
      </c>
      <c r="O44" s="26">
        <f>IF(ISERROR(VLOOKUP($B44,O$2:$V$17,19-O$21,FALSE)),0,(VLOOKUP($B44,O$2:$V$17,19-O$21,FALSE)))</f>
        <v>0</v>
      </c>
      <c r="P44" s="26">
        <f>IF(ISERROR(VLOOKUP($B44,P$2:$V$17,19-P$21,FALSE)),0,(VLOOKUP($B44,P$2:$V$17,19-P$21,FALSE)))</f>
        <v>0</v>
      </c>
      <c r="Q44" s="26">
        <f>IF(ISERROR(VLOOKUP($B44,Q$2:$V$17,19-Q$21,FALSE)),0,(VLOOKUP($B44,Q$2:$V$17,19-Q$21,FALSE)))</f>
        <v>0</v>
      </c>
      <c r="R44" s="26">
        <f>IF(ISERROR(VLOOKUP($B44,R$2:$V$17,19-R$21,FALSE)),0,(VLOOKUP($B44,R$2:$V$17,19-R$21,FALSE)))</f>
        <v>0</v>
      </c>
      <c r="S44" s="26">
        <f>IF(ISERROR(VLOOKUP($B44,S$2:$V$17,19-S$21,FALSE)),0,(VLOOKUP($B44,S$2:$V$17,19-S$21,FALSE)))</f>
        <v>0</v>
      </c>
      <c r="T44" s="26">
        <f>IF(ISERROR(VLOOKUP($B44,T$2:$V$17,19-T$21,FALSE)),0,(VLOOKUP($B44,T$2:$V$17,19-T$21,FALSE)))</f>
        <v>0</v>
      </c>
      <c r="U44" s="26">
        <f>IF(ISERROR(VLOOKUP($B44,U$2:$V$17,19-U$21,FALSE)),0,(VLOOKUP($B44,U$2:$V$17,19-U$21,FALSE)))</f>
        <v>0</v>
      </c>
      <c r="X44" s="6"/>
    </row>
    <row r="45" spans="2:24" ht="12.75">
      <c r="B45" t="s">
        <v>50</v>
      </c>
      <c r="C45" s="6" t="s">
        <v>13</v>
      </c>
      <c r="D45" s="1">
        <f t="shared" si="2"/>
        <v>0</v>
      </c>
      <c r="E45" s="26">
        <f>IF(ISERROR(VLOOKUP($B45,E$2:$V$17,19-E$21,FALSE)),0,(VLOOKUP($B45,E$2:$V$17,19-E$21,FALSE)))</f>
        <v>0</v>
      </c>
      <c r="F45" s="26">
        <f>IF(ISERROR(VLOOKUP($B45,F$2:$V$17,19-F$21,FALSE)),0,(VLOOKUP($B45,F$2:$V$17,19-F$21,FALSE)))</f>
        <v>0</v>
      </c>
      <c r="G45" s="26">
        <f>IF(ISERROR(VLOOKUP($B45,G$2:$V$17,19-G$21,FALSE)),0,(VLOOKUP($B45,G$2:$V$17,19-G$21,FALSE)))</f>
        <v>0</v>
      </c>
      <c r="H45" s="26">
        <f>IF(ISERROR(VLOOKUP($B45,H$2:$V$17,19-H$21,FALSE)),0,(VLOOKUP($B45,H$2:$V$17,19-H$21,FALSE)))</f>
        <v>0</v>
      </c>
      <c r="I45" s="26">
        <f>IF(ISERROR(VLOOKUP($B45,I$2:$V$17,19-I$21,FALSE)),0,(VLOOKUP($B45,I$2:$V$17,19-I$21,FALSE)))</f>
        <v>0</v>
      </c>
      <c r="J45" s="26">
        <f>IF(ISERROR(VLOOKUP($B45,J$2:$V$17,19-J$21,FALSE)),0,(VLOOKUP($B45,J$2:$V$17,19-J$21,FALSE)))</f>
        <v>0</v>
      </c>
      <c r="K45" s="26">
        <f>IF(ISERROR(VLOOKUP($B45,K$2:$V$17,19-K$21,FALSE)),0,(VLOOKUP($B45,K$2:$V$17,19-K$21,FALSE)))</f>
        <v>0</v>
      </c>
      <c r="L45" s="26">
        <f>IF(ISERROR(VLOOKUP($B45,L$2:$V$17,19-L$21,FALSE)),0,(VLOOKUP($B45,L$2:$V$17,19-L$21,FALSE)))</f>
        <v>0</v>
      </c>
      <c r="M45" s="26">
        <f>IF(ISERROR(VLOOKUP($B45,M$2:$V$17,19-M$21,FALSE)),0,(VLOOKUP($B45,M$2:$V$17,19-M$21,FALSE)))</f>
        <v>0</v>
      </c>
      <c r="N45" s="26">
        <f>IF(ISERROR(VLOOKUP($B45,N$2:$V$17,19-N$21,FALSE)),0,(VLOOKUP($B45,N$2:$V$17,19-N$21,FALSE)))</f>
        <v>0</v>
      </c>
      <c r="O45" s="26">
        <f>IF(ISERROR(VLOOKUP($B45,O$2:$V$17,19-O$21,FALSE)),0,(VLOOKUP($B45,O$2:$V$17,19-O$21,FALSE)))</f>
        <v>0</v>
      </c>
      <c r="P45" s="26">
        <f>IF(ISERROR(VLOOKUP($B45,P$2:$V$17,19-P$21,FALSE)),0,(VLOOKUP($B45,P$2:$V$17,19-P$21,FALSE)))</f>
        <v>0</v>
      </c>
      <c r="Q45" s="26">
        <f>IF(ISERROR(VLOOKUP($B45,Q$2:$V$17,19-Q$21,FALSE)),0,(VLOOKUP($B45,Q$2:$V$17,19-Q$21,FALSE)))</f>
        <v>0</v>
      </c>
      <c r="R45" s="26">
        <f>IF(ISERROR(VLOOKUP($B45,R$2:$V$17,19-R$21,FALSE)),0,(VLOOKUP($B45,R$2:$V$17,19-R$21,FALSE)))</f>
        <v>0</v>
      </c>
      <c r="S45" s="26">
        <f>IF(ISERROR(VLOOKUP($B45,S$2:$V$17,19-S$21,FALSE)),0,(VLOOKUP($B45,S$2:$V$17,19-S$21,FALSE)))</f>
        <v>0</v>
      </c>
      <c r="T45" s="26">
        <f>IF(ISERROR(VLOOKUP($B45,T$2:$V$17,19-T$21,FALSE)),0,(VLOOKUP($B45,T$2:$V$17,19-T$21,FALSE)))</f>
        <v>0</v>
      </c>
      <c r="U45" s="26">
        <f>IF(ISERROR(VLOOKUP($B45,U$2:$V$17,19-U$21,FALSE)),0,(VLOOKUP($B45,U$2:$V$17,19-U$21,FALSE)))</f>
        <v>0</v>
      </c>
      <c r="X45" s="6"/>
    </row>
    <row r="46" spans="2:24" ht="12.75">
      <c r="B46" t="s">
        <v>68</v>
      </c>
      <c r="C46" s="6" t="s">
        <v>20</v>
      </c>
      <c r="D46" s="1">
        <f t="shared" si="2"/>
        <v>0</v>
      </c>
      <c r="E46" s="26">
        <f>IF(ISERROR(VLOOKUP($B46,E$2:$V$17,19-E$21,FALSE)),0,(VLOOKUP($B46,E$2:$V$17,19-E$21,FALSE)))</f>
        <v>0</v>
      </c>
      <c r="F46" s="26">
        <f>IF(ISERROR(VLOOKUP($B46,F$2:$V$17,19-F$21,FALSE)),0,(VLOOKUP($B46,F$2:$V$17,19-F$21,FALSE)))</f>
        <v>0</v>
      </c>
      <c r="G46" s="26">
        <f>IF(ISERROR(VLOOKUP($B46,G$2:$V$17,19-G$21,FALSE)),0,(VLOOKUP($B46,G$2:$V$17,19-G$21,FALSE)))</f>
        <v>0</v>
      </c>
      <c r="H46" s="26">
        <f>IF(ISERROR(VLOOKUP($B46,H$2:$V$17,19-H$21,FALSE)),0,(VLOOKUP($B46,H$2:$V$17,19-H$21,FALSE)))</f>
        <v>0</v>
      </c>
      <c r="I46" s="26">
        <f>IF(ISERROR(VLOOKUP($B46,I$2:$V$17,19-I$21,FALSE)),0,(VLOOKUP($B46,I$2:$V$17,19-I$21,FALSE)))</f>
        <v>0</v>
      </c>
      <c r="J46" s="26">
        <f>IF(ISERROR(VLOOKUP($B46,J$2:$V$17,19-J$21,FALSE)),0,(VLOOKUP($B46,J$2:$V$17,19-J$21,FALSE)))</f>
        <v>0</v>
      </c>
      <c r="K46" s="26">
        <f>IF(ISERROR(VLOOKUP($B46,K$2:$V$17,19-K$21,FALSE)),0,(VLOOKUP($B46,K$2:$V$17,19-K$21,FALSE)))</f>
        <v>0</v>
      </c>
      <c r="L46" s="26">
        <f>IF(ISERROR(VLOOKUP($B46,L$2:$V$17,19-L$21,FALSE)),0,(VLOOKUP($B46,L$2:$V$17,19-L$21,FALSE)))</f>
        <v>0</v>
      </c>
      <c r="M46" s="26">
        <f>IF(ISERROR(VLOOKUP($B46,M$2:$V$17,19-M$21,FALSE)),0,(VLOOKUP($B46,M$2:$V$17,19-M$21,FALSE)))</f>
        <v>0</v>
      </c>
      <c r="N46" s="26">
        <f>IF(ISERROR(VLOOKUP($B46,N$2:$V$17,19-N$21,FALSE)),0,(VLOOKUP($B46,N$2:$V$17,19-N$21,FALSE)))</f>
        <v>0</v>
      </c>
      <c r="O46" s="26">
        <f>IF(ISERROR(VLOOKUP($B46,O$2:$V$17,19-O$21,FALSE)),0,(VLOOKUP($B46,O$2:$V$17,19-O$21,FALSE)))</f>
        <v>0</v>
      </c>
      <c r="P46" s="26">
        <f>IF(ISERROR(VLOOKUP($B46,P$2:$V$17,19-P$21,FALSE)),0,(VLOOKUP($B46,P$2:$V$17,19-P$21,FALSE)))</f>
        <v>0</v>
      </c>
      <c r="Q46" s="26">
        <f>IF(ISERROR(VLOOKUP($B46,Q$2:$V$17,19-Q$21,FALSE)),0,(VLOOKUP($B46,Q$2:$V$17,19-Q$21,FALSE)))</f>
        <v>0</v>
      </c>
      <c r="R46" s="26">
        <f>IF(ISERROR(VLOOKUP($B46,R$2:$V$17,19-R$21,FALSE)),0,(VLOOKUP($B46,R$2:$V$17,19-R$21,FALSE)))</f>
        <v>0</v>
      </c>
      <c r="S46" s="26">
        <f>IF(ISERROR(VLOOKUP($B46,S$2:$V$17,19-S$21,FALSE)),0,(VLOOKUP($B46,S$2:$V$17,19-S$21,FALSE)))</f>
        <v>0</v>
      </c>
      <c r="T46" s="26">
        <f>IF(ISERROR(VLOOKUP($B46,T$2:$V$17,19-T$21,FALSE)),0,(VLOOKUP($B46,T$2:$V$17,19-T$21,FALSE)))</f>
        <v>0</v>
      </c>
      <c r="U46" s="26">
        <f>IF(ISERROR(VLOOKUP($B46,U$2:$V$17,19-U$21,FALSE)),0,(VLOOKUP($B46,U$2:$V$17,19-U$21,FALSE)))</f>
        <v>0</v>
      </c>
      <c r="X46" s="6"/>
    </row>
    <row r="47" spans="2:24" ht="12.75">
      <c r="B47" t="s">
        <v>67</v>
      </c>
      <c r="C47" s="6" t="s">
        <v>16</v>
      </c>
      <c r="D47" s="1">
        <f t="shared" si="2"/>
        <v>0</v>
      </c>
      <c r="E47" s="26">
        <f>IF(ISERROR(VLOOKUP($B47,E$2:$V$17,19-E$21,FALSE)),0,(VLOOKUP($B47,E$2:$V$17,19-E$21,FALSE)))</f>
        <v>0</v>
      </c>
      <c r="F47" s="26">
        <f>IF(ISERROR(VLOOKUP($B47,F$2:$V$17,19-F$21,FALSE)),0,(VLOOKUP($B47,F$2:$V$17,19-F$21,FALSE)))</f>
        <v>0</v>
      </c>
      <c r="G47" s="26">
        <f>IF(ISERROR(VLOOKUP($B47,G$2:$V$17,19-G$21,FALSE)),0,(VLOOKUP($B47,G$2:$V$17,19-G$21,FALSE)))</f>
        <v>0</v>
      </c>
      <c r="H47" s="26">
        <f>IF(ISERROR(VLOOKUP($B47,H$2:$V$17,19-H$21,FALSE)),0,(VLOOKUP($B47,H$2:$V$17,19-H$21,FALSE)))</f>
        <v>0</v>
      </c>
      <c r="I47" s="26">
        <f>IF(ISERROR(VLOOKUP($B47,I$2:$V$17,19-I$21,FALSE)),0,(VLOOKUP($B47,I$2:$V$17,19-I$21,FALSE)))</f>
        <v>0</v>
      </c>
      <c r="J47" s="26">
        <f>IF(ISERROR(VLOOKUP($B47,J$2:$V$17,19-J$21,FALSE)),0,(VLOOKUP($B47,J$2:$V$17,19-J$21,FALSE)))</f>
        <v>0</v>
      </c>
      <c r="K47" s="26">
        <f>IF(ISERROR(VLOOKUP($B47,K$2:$V$17,19-K$21,FALSE)),0,(VLOOKUP($B47,K$2:$V$17,19-K$21,FALSE)))</f>
        <v>0</v>
      </c>
      <c r="L47" s="26">
        <f>IF(ISERROR(VLOOKUP($B47,L$2:$V$17,19-L$21,FALSE)),0,(VLOOKUP($B47,L$2:$V$17,19-L$21,FALSE)))</f>
        <v>0</v>
      </c>
      <c r="M47" s="26">
        <f>IF(ISERROR(VLOOKUP($B47,M$2:$V$17,19-M$21,FALSE)),0,(VLOOKUP($B47,M$2:$V$17,19-M$21,FALSE)))</f>
        <v>0</v>
      </c>
      <c r="N47" s="26">
        <f>IF(ISERROR(VLOOKUP($B47,N$2:$V$17,19-N$21,FALSE)),0,(VLOOKUP($B47,N$2:$V$17,19-N$21,FALSE)))</f>
        <v>0</v>
      </c>
      <c r="O47" s="26">
        <f>IF(ISERROR(VLOOKUP($B47,O$2:$V$17,19-O$21,FALSE)),0,(VLOOKUP($B47,O$2:$V$17,19-O$21,FALSE)))</f>
        <v>0</v>
      </c>
      <c r="P47" s="26">
        <f>IF(ISERROR(VLOOKUP($B47,P$2:$V$17,19-P$21,FALSE)),0,(VLOOKUP($B47,P$2:$V$17,19-P$21,FALSE)))</f>
        <v>0</v>
      </c>
      <c r="Q47" s="26">
        <f>IF(ISERROR(VLOOKUP($B47,Q$2:$V$17,19-Q$21,FALSE)),0,(VLOOKUP($B47,Q$2:$V$17,19-Q$21,FALSE)))</f>
        <v>0</v>
      </c>
      <c r="R47" s="26">
        <f>IF(ISERROR(VLOOKUP($B47,R$2:$V$17,19-R$21,FALSE)),0,(VLOOKUP($B47,R$2:$V$17,19-R$21,FALSE)))</f>
        <v>0</v>
      </c>
      <c r="S47" s="26">
        <f>IF(ISERROR(VLOOKUP($B47,S$2:$V$17,19-S$21,FALSE)),0,(VLOOKUP($B47,S$2:$V$17,19-S$21,FALSE)))</f>
        <v>0</v>
      </c>
      <c r="T47" s="26">
        <f>IF(ISERROR(VLOOKUP($B47,T$2:$V$17,19-T$21,FALSE)),0,(VLOOKUP($B47,T$2:$V$17,19-T$21,FALSE)))</f>
        <v>0</v>
      </c>
      <c r="U47" s="26">
        <f>IF(ISERROR(VLOOKUP($B47,U$2:$V$17,19-U$21,FALSE)),0,(VLOOKUP($B47,U$2:$V$17,19-U$21,FALSE)))</f>
        <v>0</v>
      </c>
      <c r="X47" s="6"/>
    </row>
    <row r="48" spans="2:24" ht="12.75">
      <c r="B48" t="s">
        <v>47</v>
      </c>
      <c r="C48" s="6" t="s">
        <v>17</v>
      </c>
      <c r="D48" s="1">
        <f t="shared" si="2"/>
        <v>2</v>
      </c>
      <c r="E48" s="26">
        <f>IF(ISERROR(VLOOKUP($B48,E$2:$V$17,19-E$21,FALSE)),0,(VLOOKUP($B48,E$2:$V$17,19-E$21,FALSE)))</f>
        <v>1</v>
      </c>
      <c r="F48" s="26">
        <f>IF(ISERROR(VLOOKUP($B48,F$2:$V$17,19-F$21,FALSE)),0,(VLOOKUP($B48,F$2:$V$17,19-F$21,FALSE)))</f>
        <v>1</v>
      </c>
      <c r="G48" s="26">
        <f>IF(ISERROR(VLOOKUP($B48,G$2:$V$17,19-G$21,FALSE)),0,(VLOOKUP($B48,G$2:$V$17,19-G$21,FALSE)))</f>
        <v>0</v>
      </c>
      <c r="H48" s="26">
        <f>IF(ISERROR(VLOOKUP($B48,H$2:$V$17,19-H$21,FALSE)),0,(VLOOKUP($B48,H$2:$V$17,19-H$21,FALSE)))</f>
        <v>0</v>
      </c>
      <c r="I48" s="26">
        <f>IF(ISERROR(VLOOKUP($B48,I$2:$V$17,19-I$21,FALSE)),0,(VLOOKUP($B48,I$2:$V$17,19-I$21,FALSE)))</f>
        <v>0</v>
      </c>
      <c r="J48" s="26">
        <f>IF(ISERROR(VLOOKUP($B48,J$2:$V$17,19-J$21,FALSE)),0,(VLOOKUP($B48,J$2:$V$17,19-J$21,FALSE)))</f>
        <v>0</v>
      </c>
      <c r="K48" s="26">
        <f>IF(ISERROR(VLOOKUP($B48,K$2:$V$17,19-K$21,FALSE)),0,(VLOOKUP($B48,K$2:$V$17,19-K$21,FALSE)))</f>
        <v>0</v>
      </c>
      <c r="L48" s="26">
        <f>IF(ISERROR(VLOOKUP($B48,L$2:$V$17,19-L$21,FALSE)),0,(VLOOKUP($B48,L$2:$V$17,19-L$21,FALSE)))</f>
        <v>0</v>
      </c>
      <c r="M48" s="26">
        <f>IF(ISERROR(VLOOKUP($B48,M$2:$V$17,19-M$21,FALSE)),0,(VLOOKUP($B48,M$2:$V$17,19-M$21,FALSE)))</f>
        <v>0</v>
      </c>
      <c r="N48" s="26">
        <f>IF(ISERROR(VLOOKUP($B48,N$2:$V$17,19-N$21,FALSE)),0,(VLOOKUP($B48,N$2:$V$17,19-N$21,FALSE)))</f>
        <v>0</v>
      </c>
      <c r="O48" s="26">
        <f>IF(ISERROR(VLOOKUP($B48,O$2:$V$17,19-O$21,FALSE)),0,(VLOOKUP($B48,O$2:$V$17,19-O$21,FALSE)))</f>
        <v>0</v>
      </c>
      <c r="P48" s="26">
        <f>IF(ISERROR(VLOOKUP($B48,P$2:$V$17,19-P$21,FALSE)),0,(VLOOKUP($B48,P$2:$V$17,19-P$21,FALSE)))</f>
        <v>0</v>
      </c>
      <c r="Q48" s="26">
        <f>IF(ISERROR(VLOOKUP($B48,Q$2:$V$17,19-Q$21,FALSE)),0,(VLOOKUP($B48,Q$2:$V$17,19-Q$21,FALSE)))</f>
        <v>0</v>
      </c>
      <c r="R48" s="26">
        <f>IF(ISERROR(VLOOKUP($B48,R$2:$V$17,19-R$21,FALSE)),0,(VLOOKUP($B48,R$2:$V$17,19-R$21,FALSE)))</f>
        <v>0</v>
      </c>
      <c r="S48" s="26">
        <f>IF(ISERROR(VLOOKUP($B48,S$2:$V$17,19-S$21,FALSE)),0,(VLOOKUP($B48,S$2:$V$17,19-S$21,FALSE)))</f>
        <v>0</v>
      </c>
      <c r="T48" s="26">
        <f>IF(ISERROR(VLOOKUP($B48,T$2:$V$17,19-T$21,FALSE)),0,(VLOOKUP($B48,T$2:$V$17,19-T$21,FALSE)))</f>
        <v>0</v>
      </c>
      <c r="U48" s="26">
        <f>IF(ISERROR(VLOOKUP($B48,U$2:$V$17,19-U$21,FALSE)),0,(VLOOKUP($B48,U$2:$V$17,19-U$21,FALSE)))</f>
        <v>0</v>
      </c>
      <c r="X48" s="6"/>
    </row>
    <row r="49" spans="2:24" ht="12.75">
      <c r="B49" t="s">
        <v>51</v>
      </c>
      <c r="C49" s="6" t="s">
        <v>18</v>
      </c>
      <c r="D49" s="1">
        <f t="shared" si="2"/>
        <v>1</v>
      </c>
      <c r="E49" s="26">
        <f>IF(ISERROR(VLOOKUP($B49,E$2:$V$17,19-E$21,FALSE)),0,(VLOOKUP($B49,E$2:$V$17,19-E$21,FALSE)))</f>
        <v>1</v>
      </c>
      <c r="F49" s="26">
        <f>IF(ISERROR(VLOOKUP($B49,F$2:$V$17,19-F$21,FALSE)),0,(VLOOKUP($B49,F$2:$V$17,19-F$21,FALSE)))</f>
        <v>0</v>
      </c>
      <c r="G49" s="26">
        <f>IF(ISERROR(VLOOKUP($B49,G$2:$V$17,19-G$21,FALSE)),0,(VLOOKUP($B49,G$2:$V$17,19-G$21,FALSE)))</f>
        <v>0</v>
      </c>
      <c r="H49" s="26">
        <f>IF(ISERROR(VLOOKUP($B49,H$2:$V$17,19-H$21,FALSE)),0,(VLOOKUP($B49,H$2:$V$17,19-H$21,FALSE)))</f>
        <v>0</v>
      </c>
      <c r="I49" s="26">
        <f>IF(ISERROR(VLOOKUP($B49,I$2:$V$17,19-I$21,FALSE)),0,(VLOOKUP($B49,I$2:$V$17,19-I$21,FALSE)))</f>
        <v>0</v>
      </c>
      <c r="J49" s="26">
        <f>IF(ISERROR(VLOOKUP($B49,J$2:$V$17,19-J$21,FALSE)),0,(VLOOKUP($B49,J$2:$V$17,19-J$21,FALSE)))</f>
        <v>0</v>
      </c>
      <c r="K49" s="26">
        <f>IF(ISERROR(VLOOKUP($B49,K$2:$V$17,19-K$21,FALSE)),0,(VLOOKUP($B49,K$2:$V$17,19-K$21,FALSE)))</f>
        <v>0</v>
      </c>
      <c r="L49" s="26">
        <f>IF(ISERROR(VLOOKUP($B49,L$2:$V$17,19-L$21,FALSE)),0,(VLOOKUP($B49,L$2:$V$17,19-L$21,FALSE)))</f>
        <v>0</v>
      </c>
      <c r="M49" s="26">
        <f>IF(ISERROR(VLOOKUP($B49,M$2:$V$17,19-M$21,FALSE)),0,(VLOOKUP($B49,M$2:$V$17,19-M$21,FALSE)))</f>
        <v>0</v>
      </c>
      <c r="N49" s="26">
        <f>IF(ISERROR(VLOOKUP($B49,N$2:$V$17,19-N$21,FALSE)),0,(VLOOKUP($B49,N$2:$V$17,19-N$21,FALSE)))</f>
        <v>0</v>
      </c>
      <c r="O49" s="26">
        <f>IF(ISERROR(VLOOKUP($B49,O$2:$V$17,19-O$21,FALSE)),0,(VLOOKUP($B49,O$2:$V$17,19-O$21,FALSE)))</f>
        <v>0</v>
      </c>
      <c r="P49" s="26">
        <f>IF(ISERROR(VLOOKUP($B49,P$2:$V$17,19-P$21,FALSE)),0,(VLOOKUP($B49,P$2:$V$17,19-P$21,FALSE)))</f>
        <v>0</v>
      </c>
      <c r="Q49" s="26">
        <f>IF(ISERROR(VLOOKUP($B49,Q$2:$V$17,19-Q$21,FALSE)),0,(VLOOKUP($B49,Q$2:$V$17,19-Q$21,FALSE)))</f>
        <v>0</v>
      </c>
      <c r="R49" s="26">
        <f>IF(ISERROR(VLOOKUP($B49,R$2:$V$17,19-R$21,FALSE)),0,(VLOOKUP($B49,R$2:$V$17,19-R$21,FALSE)))</f>
        <v>0</v>
      </c>
      <c r="S49" s="26">
        <f>IF(ISERROR(VLOOKUP($B49,S$2:$V$17,19-S$21,FALSE)),0,(VLOOKUP($B49,S$2:$V$17,19-S$21,FALSE)))</f>
        <v>0</v>
      </c>
      <c r="T49" s="26">
        <f>IF(ISERROR(VLOOKUP($B49,T$2:$V$17,19-T$21,FALSE)),0,(VLOOKUP($B49,T$2:$V$17,19-T$21,FALSE)))</f>
        <v>0</v>
      </c>
      <c r="U49" s="26">
        <f>IF(ISERROR(VLOOKUP($B49,U$2:$V$17,19-U$21,FALSE)),0,(VLOOKUP($B49,U$2:$V$17,19-U$21,FALSE)))</f>
        <v>0</v>
      </c>
      <c r="X49" s="6"/>
    </row>
    <row r="50" spans="2:24" ht="12.75">
      <c r="B50" t="s">
        <v>69</v>
      </c>
      <c r="C50" s="6" t="s">
        <v>21</v>
      </c>
      <c r="D50" s="1">
        <f t="shared" si="2"/>
        <v>1</v>
      </c>
      <c r="E50" s="26">
        <f>IF(ISERROR(VLOOKUP($B50,E$2:$V$17,19-E$21,FALSE)),0,(VLOOKUP($B50,E$2:$V$17,19-E$21,FALSE)))</f>
        <v>0</v>
      </c>
      <c r="F50" s="26">
        <f>IF(ISERROR(VLOOKUP($B50,F$2:$V$17,19-F$21,FALSE)),0,(VLOOKUP($B50,F$2:$V$17,19-F$21,FALSE)))</f>
        <v>1</v>
      </c>
      <c r="G50" s="26">
        <f>IF(ISERROR(VLOOKUP($B50,G$2:$V$17,19-G$21,FALSE)),0,(VLOOKUP($B50,G$2:$V$17,19-G$21,FALSE)))</f>
        <v>0</v>
      </c>
      <c r="H50" s="26">
        <f>IF(ISERROR(VLOOKUP($B50,H$2:$V$17,19-H$21,FALSE)),0,(VLOOKUP($B50,H$2:$V$17,19-H$21,FALSE)))</f>
        <v>0</v>
      </c>
      <c r="I50" s="26">
        <f>IF(ISERROR(VLOOKUP($B50,I$2:$V$17,19-I$21,FALSE)),0,(VLOOKUP($B50,I$2:$V$17,19-I$21,FALSE)))</f>
        <v>0</v>
      </c>
      <c r="J50" s="26">
        <f>IF(ISERROR(VLOOKUP($B50,J$2:$V$17,19-J$21,FALSE)),0,(VLOOKUP($B50,J$2:$V$17,19-J$21,FALSE)))</f>
        <v>0</v>
      </c>
      <c r="K50" s="26">
        <f>IF(ISERROR(VLOOKUP($B50,K$2:$V$17,19-K$21,FALSE)),0,(VLOOKUP($B50,K$2:$V$17,19-K$21,FALSE)))</f>
        <v>0</v>
      </c>
      <c r="L50" s="26">
        <f>IF(ISERROR(VLOOKUP($B50,L$2:$V$17,19-L$21,FALSE)),0,(VLOOKUP($B50,L$2:$V$17,19-L$21,FALSE)))</f>
        <v>0</v>
      </c>
      <c r="M50" s="26">
        <f>IF(ISERROR(VLOOKUP($B50,M$2:$V$17,19-M$21,FALSE)),0,(VLOOKUP($B50,M$2:$V$17,19-M$21,FALSE)))</f>
        <v>0</v>
      </c>
      <c r="N50" s="26">
        <f>IF(ISERROR(VLOOKUP($B50,N$2:$V$17,19-N$21,FALSE)),0,(VLOOKUP($B50,N$2:$V$17,19-N$21,FALSE)))</f>
        <v>0</v>
      </c>
      <c r="O50" s="26">
        <f>IF(ISERROR(VLOOKUP($B50,O$2:$V$17,19-O$21,FALSE)),0,(VLOOKUP($B50,O$2:$V$17,19-O$21,FALSE)))</f>
        <v>0</v>
      </c>
      <c r="P50" s="26">
        <f>IF(ISERROR(VLOOKUP($B50,P$2:$V$17,19-P$21,FALSE)),0,(VLOOKUP($B50,P$2:$V$17,19-P$21,FALSE)))</f>
        <v>0</v>
      </c>
      <c r="Q50" s="26">
        <f>IF(ISERROR(VLOOKUP($B50,Q$2:$V$17,19-Q$21,FALSE)),0,(VLOOKUP($B50,Q$2:$V$17,19-Q$21,FALSE)))</f>
        <v>0</v>
      </c>
      <c r="R50" s="26">
        <f>IF(ISERROR(VLOOKUP($B50,R$2:$V$17,19-R$21,FALSE)),0,(VLOOKUP($B50,R$2:$V$17,19-R$21,FALSE)))</f>
        <v>0</v>
      </c>
      <c r="S50" s="26">
        <f>IF(ISERROR(VLOOKUP($B50,S$2:$V$17,19-S$21,FALSE)),0,(VLOOKUP($B50,S$2:$V$17,19-S$21,FALSE)))</f>
        <v>0</v>
      </c>
      <c r="T50" s="26">
        <f>IF(ISERROR(VLOOKUP($B50,T$2:$V$17,19-T$21,FALSE)),0,(VLOOKUP($B50,T$2:$V$17,19-T$21,FALSE)))</f>
        <v>0</v>
      </c>
      <c r="U50" s="26">
        <f>IF(ISERROR(VLOOKUP($B50,U$2:$V$17,19-U$21,FALSE)),0,(VLOOKUP($B50,U$2:$V$17,19-U$21,FALSE)))</f>
        <v>0</v>
      </c>
      <c r="X50" s="6"/>
    </row>
    <row r="51" spans="2:24" ht="12.75">
      <c r="B51" t="s">
        <v>58</v>
      </c>
      <c r="C51" s="6" t="s">
        <v>10</v>
      </c>
      <c r="D51" s="1">
        <f t="shared" si="2"/>
        <v>2</v>
      </c>
      <c r="E51" s="26">
        <f>IF(ISERROR(VLOOKUP($B51,E$2:$V$17,19-E$21,FALSE)),0,(VLOOKUP($B51,E$2:$V$17,19-E$21,FALSE)))</f>
        <v>1</v>
      </c>
      <c r="F51" s="26">
        <f>IF(ISERROR(VLOOKUP($B51,F$2:$V$17,19-F$21,FALSE)),0,(VLOOKUP($B51,F$2:$V$17,19-F$21,FALSE)))</f>
        <v>1</v>
      </c>
      <c r="G51" s="26">
        <f>IF(ISERROR(VLOOKUP($B51,G$2:$V$17,19-G$21,FALSE)),0,(VLOOKUP($B51,G$2:$V$17,19-G$21,FALSE)))</f>
        <v>0</v>
      </c>
      <c r="H51" s="26">
        <f>IF(ISERROR(VLOOKUP($B51,H$2:$V$17,19-H$21,FALSE)),0,(VLOOKUP($B51,H$2:$V$17,19-H$21,FALSE)))</f>
        <v>0</v>
      </c>
      <c r="I51" s="26">
        <f>IF(ISERROR(VLOOKUP($B51,I$2:$V$17,19-I$21,FALSE)),0,(VLOOKUP($B51,I$2:$V$17,19-I$21,FALSE)))</f>
        <v>0</v>
      </c>
      <c r="J51" s="26">
        <f>IF(ISERROR(VLOOKUP($B51,J$2:$V$17,19-J$21,FALSE)),0,(VLOOKUP($B51,J$2:$V$17,19-J$21,FALSE)))</f>
        <v>0</v>
      </c>
      <c r="K51" s="26">
        <f>IF(ISERROR(VLOOKUP($B51,K$2:$V$17,19-K$21,FALSE)),0,(VLOOKUP($B51,K$2:$V$17,19-K$21,FALSE)))</f>
        <v>0</v>
      </c>
      <c r="L51" s="26">
        <f>IF(ISERROR(VLOOKUP($B51,L$2:$V$17,19-L$21,FALSE)),0,(VLOOKUP($B51,L$2:$V$17,19-L$21,FALSE)))</f>
        <v>0</v>
      </c>
      <c r="M51" s="26">
        <f>IF(ISERROR(VLOOKUP($B51,M$2:$V$17,19-M$21,FALSE)),0,(VLOOKUP($B51,M$2:$V$17,19-M$21,FALSE)))</f>
        <v>0</v>
      </c>
      <c r="N51" s="26">
        <f>IF(ISERROR(VLOOKUP($B51,N$2:$V$17,19-N$21,FALSE)),0,(VLOOKUP($B51,N$2:$V$17,19-N$21,FALSE)))</f>
        <v>0</v>
      </c>
      <c r="O51" s="26">
        <f>IF(ISERROR(VLOOKUP($B51,O$2:$V$17,19-O$21,FALSE)),0,(VLOOKUP($B51,O$2:$V$17,19-O$21,FALSE)))</f>
        <v>0</v>
      </c>
      <c r="P51" s="26">
        <f>IF(ISERROR(VLOOKUP($B51,P$2:$V$17,19-P$21,FALSE)),0,(VLOOKUP($B51,P$2:$V$17,19-P$21,FALSE)))</f>
        <v>0</v>
      </c>
      <c r="Q51" s="26">
        <f>IF(ISERROR(VLOOKUP($B51,Q$2:$V$17,19-Q$21,FALSE)),0,(VLOOKUP($B51,Q$2:$V$17,19-Q$21,FALSE)))</f>
        <v>0</v>
      </c>
      <c r="R51" s="26">
        <f>IF(ISERROR(VLOOKUP($B51,R$2:$V$17,19-R$21,FALSE)),0,(VLOOKUP($B51,R$2:$V$17,19-R$21,FALSE)))</f>
        <v>0</v>
      </c>
      <c r="S51" s="26">
        <f>IF(ISERROR(VLOOKUP($B51,S$2:$V$17,19-S$21,FALSE)),0,(VLOOKUP($B51,S$2:$V$17,19-S$21,FALSE)))</f>
        <v>0</v>
      </c>
      <c r="T51" s="26">
        <f>IF(ISERROR(VLOOKUP($B51,T$2:$V$17,19-T$21,FALSE)),0,(VLOOKUP($B51,T$2:$V$17,19-T$21,FALSE)))</f>
        <v>0</v>
      </c>
      <c r="U51" s="26">
        <f>IF(ISERROR(VLOOKUP($B51,U$2:$V$17,19-U$21,FALSE)),0,(VLOOKUP($B51,U$2:$V$17,19-U$21,FALSE)))</f>
        <v>0</v>
      </c>
      <c r="X51" s="6"/>
    </row>
    <row r="52" spans="2:24" ht="12.75">
      <c r="B52" t="s">
        <v>49</v>
      </c>
      <c r="C52" s="6" t="s">
        <v>22</v>
      </c>
      <c r="D52" s="1">
        <f t="shared" si="2"/>
        <v>0</v>
      </c>
      <c r="E52" s="26">
        <f>IF(ISERROR(VLOOKUP($B52,E$2:$V$17,19-E$21,FALSE)),0,(VLOOKUP($B52,E$2:$V$17,19-E$21,FALSE)))</f>
        <v>0</v>
      </c>
      <c r="F52" s="26">
        <f>IF(ISERROR(VLOOKUP($B52,F$2:$V$17,19-F$21,FALSE)),0,(VLOOKUP($B52,F$2:$V$17,19-F$21,FALSE)))</f>
        <v>0</v>
      </c>
      <c r="G52" s="26">
        <f>IF(ISERROR(VLOOKUP($B52,G$2:$V$17,19-G$21,FALSE)),0,(VLOOKUP($B52,G$2:$V$17,19-G$21,FALSE)))</f>
        <v>0</v>
      </c>
      <c r="H52" s="26">
        <f>IF(ISERROR(VLOOKUP($B52,H$2:$V$17,19-H$21,FALSE)),0,(VLOOKUP($B52,H$2:$V$17,19-H$21,FALSE)))</f>
        <v>0</v>
      </c>
      <c r="I52" s="26">
        <f>IF(ISERROR(VLOOKUP($B52,I$2:$V$17,19-I$21,FALSE)),0,(VLOOKUP($B52,I$2:$V$17,19-I$21,FALSE)))</f>
        <v>0</v>
      </c>
      <c r="J52" s="26">
        <f>IF(ISERROR(VLOOKUP($B52,J$2:$V$17,19-J$21,FALSE)),0,(VLOOKUP($B52,J$2:$V$17,19-J$21,FALSE)))</f>
        <v>0</v>
      </c>
      <c r="K52" s="26">
        <f>IF(ISERROR(VLOOKUP($B52,K$2:$V$17,19-K$21,FALSE)),0,(VLOOKUP($B52,K$2:$V$17,19-K$21,FALSE)))</f>
        <v>0</v>
      </c>
      <c r="L52" s="26">
        <f>IF(ISERROR(VLOOKUP($B52,L$2:$V$17,19-L$21,FALSE)),0,(VLOOKUP($B52,L$2:$V$17,19-L$21,FALSE)))</f>
        <v>0</v>
      </c>
      <c r="M52" s="26">
        <f>IF(ISERROR(VLOOKUP($B52,M$2:$V$17,19-M$21,FALSE)),0,(VLOOKUP($B52,M$2:$V$17,19-M$21,FALSE)))</f>
        <v>0</v>
      </c>
      <c r="N52" s="26">
        <f>IF(ISERROR(VLOOKUP($B52,N$2:$V$17,19-N$21,FALSE)),0,(VLOOKUP($B52,N$2:$V$17,19-N$21,FALSE)))</f>
        <v>0</v>
      </c>
      <c r="O52" s="26">
        <f>IF(ISERROR(VLOOKUP($B52,O$2:$V$17,19-O$21,FALSE)),0,(VLOOKUP($B52,O$2:$V$17,19-O$21,FALSE)))</f>
        <v>0</v>
      </c>
      <c r="P52" s="26">
        <f>IF(ISERROR(VLOOKUP($B52,P$2:$V$17,19-P$21,FALSE)),0,(VLOOKUP($B52,P$2:$V$17,19-P$21,FALSE)))</f>
        <v>0</v>
      </c>
      <c r="Q52" s="26">
        <f>IF(ISERROR(VLOOKUP($B52,Q$2:$V$17,19-Q$21,FALSE)),0,(VLOOKUP($B52,Q$2:$V$17,19-Q$21,FALSE)))</f>
        <v>0</v>
      </c>
      <c r="R52" s="26">
        <f>IF(ISERROR(VLOOKUP($B52,R$2:$V$17,19-R$21,FALSE)),0,(VLOOKUP($B52,R$2:$V$17,19-R$21,FALSE)))</f>
        <v>0</v>
      </c>
      <c r="S52" s="26">
        <f>IF(ISERROR(VLOOKUP($B52,S$2:$V$17,19-S$21,FALSE)),0,(VLOOKUP($B52,S$2:$V$17,19-S$21,FALSE)))</f>
        <v>0</v>
      </c>
      <c r="T52" s="26">
        <f>IF(ISERROR(VLOOKUP($B52,T$2:$V$17,19-T$21,FALSE)),0,(VLOOKUP($B52,T$2:$V$17,19-T$21,FALSE)))</f>
        <v>0</v>
      </c>
      <c r="U52" s="26">
        <f>IF(ISERROR(VLOOKUP($B52,U$2:$V$17,19-U$21,FALSE)),0,(VLOOKUP($B52,U$2:$V$17,19-U$21,FALSE)))</f>
        <v>0</v>
      </c>
      <c r="X52" s="6"/>
    </row>
    <row r="53" spans="2:24" ht="12.75">
      <c r="B53" t="s">
        <v>59</v>
      </c>
      <c r="C53" s="6" t="s">
        <v>14</v>
      </c>
      <c r="D53" s="1">
        <f t="shared" si="2"/>
        <v>2</v>
      </c>
      <c r="E53" s="26">
        <f>IF(ISERROR(VLOOKUP($B53,E$2:$V$17,19-E$21,FALSE)),0,(VLOOKUP($B53,E$2:$V$17,19-E$21,FALSE)))</f>
        <v>1</v>
      </c>
      <c r="F53" s="26">
        <f>IF(ISERROR(VLOOKUP($B53,F$2:$V$17,19-F$21,FALSE)),0,(VLOOKUP($B53,F$2:$V$17,19-F$21,FALSE)))</f>
        <v>1</v>
      </c>
      <c r="G53" s="26">
        <f>IF(ISERROR(VLOOKUP($B53,G$2:$V$17,19-G$21,FALSE)),0,(VLOOKUP($B53,G$2:$V$17,19-G$21,FALSE)))</f>
        <v>0</v>
      </c>
      <c r="H53" s="26">
        <f>IF(ISERROR(VLOOKUP($B53,H$2:$V$17,19-H$21,FALSE)),0,(VLOOKUP($B53,H$2:$V$17,19-H$21,FALSE)))</f>
        <v>0</v>
      </c>
      <c r="I53" s="26">
        <f>IF(ISERROR(VLOOKUP($B53,I$2:$V$17,19-I$21,FALSE)),0,(VLOOKUP($B53,I$2:$V$17,19-I$21,FALSE)))</f>
        <v>0</v>
      </c>
      <c r="J53" s="26">
        <f>IF(ISERROR(VLOOKUP($B53,J$2:$V$17,19-J$21,FALSE)),0,(VLOOKUP($B53,J$2:$V$17,19-J$21,FALSE)))</f>
        <v>0</v>
      </c>
      <c r="K53" s="26">
        <f>IF(ISERROR(VLOOKUP($B53,K$2:$V$17,19-K$21,FALSE)),0,(VLOOKUP($B53,K$2:$V$17,19-K$21,FALSE)))</f>
        <v>0</v>
      </c>
      <c r="L53" s="26">
        <f>IF(ISERROR(VLOOKUP($B53,L$2:$V$17,19-L$21,FALSE)),0,(VLOOKUP($B53,L$2:$V$17,19-L$21,FALSE)))</f>
        <v>0</v>
      </c>
      <c r="M53" s="26">
        <f>IF(ISERROR(VLOOKUP($B53,M$2:$V$17,19-M$21,FALSE)),0,(VLOOKUP($B53,M$2:$V$17,19-M$21,FALSE)))</f>
        <v>0</v>
      </c>
      <c r="N53" s="26">
        <f>IF(ISERROR(VLOOKUP($B53,N$2:$V$17,19-N$21,FALSE)),0,(VLOOKUP($B53,N$2:$V$17,19-N$21,FALSE)))</f>
        <v>0</v>
      </c>
      <c r="O53" s="26">
        <f>IF(ISERROR(VLOOKUP($B53,O$2:$V$17,19-O$21,FALSE)),0,(VLOOKUP($B53,O$2:$V$17,19-O$21,FALSE)))</f>
        <v>0</v>
      </c>
      <c r="P53" s="26">
        <f>IF(ISERROR(VLOOKUP($B53,P$2:$V$17,19-P$21,FALSE)),0,(VLOOKUP($B53,P$2:$V$17,19-P$21,FALSE)))</f>
        <v>0</v>
      </c>
      <c r="Q53" s="26">
        <f>IF(ISERROR(VLOOKUP($B53,Q$2:$V$17,19-Q$21,FALSE)),0,(VLOOKUP($B53,Q$2:$V$17,19-Q$21,FALSE)))</f>
        <v>0</v>
      </c>
      <c r="R53" s="26">
        <f>IF(ISERROR(VLOOKUP($B53,R$2:$V$17,19-R$21,FALSE)),0,(VLOOKUP($B53,R$2:$V$17,19-R$21,FALSE)))</f>
        <v>0</v>
      </c>
      <c r="S53" s="26">
        <f>IF(ISERROR(VLOOKUP($B53,S$2:$V$17,19-S$21,FALSE)),0,(VLOOKUP($B53,S$2:$V$17,19-S$21,FALSE)))</f>
        <v>0</v>
      </c>
      <c r="T53" s="26">
        <f>IF(ISERROR(VLOOKUP($B53,T$2:$V$17,19-T$21,FALSE)),0,(VLOOKUP($B53,T$2:$V$17,19-T$21,FALSE)))</f>
        <v>0</v>
      </c>
      <c r="U53" s="26">
        <f>IF(ISERROR(VLOOKUP($B53,U$2:$V$17,19-U$21,FALSE)),0,(VLOOKUP($B53,U$2:$V$17,19-U$21,FALSE)))</f>
        <v>0</v>
      </c>
      <c r="X53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</sheetData>
  <sheetProtection/>
  <mergeCells count="2">
    <mergeCell ref="E20:U20"/>
    <mergeCell ref="A21:B21"/>
  </mergeCells>
  <conditionalFormatting sqref="E18:U18">
    <cfRule type="cellIs" priority="1" dxfId="4" operator="notEqual" stopIfTrue="1">
      <formula>E19</formula>
    </cfRule>
    <cfRule type="expression" priority="2" dxfId="5" stopIfTrue="1">
      <formula>SUM($E$18:$U$18)&lt;&gt;SUM($E$19:$U$19)</formula>
    </cfRule>
  </conditionalFormatting>
  <conditionalFormatting sqref="E19:U19">
    <cfRule type="cellIs" priority="3" dxfId="6" operator="notEqual" stopIfTrue="1">
      <formula>E18</formula>
    </cfRule>
    <cfRule type="expression" priority="4" dxfId="5" stopIfTrue="1">
      <formula>SUM($E$18:$U$18)&lt;&gt;SUM($E$19:$U$19)</formula>
    </cfRule>
  </conditionalFormatting>
  <conditionalFormatting sqref="E2:U17">
    <cfRule type="cellIs" priority="5" dxfId="7" operator="equal" stopIfTrue="1">
      <formula>0</formula>
    </cfRule>
    <cfRule type="expression" priority="6" dxfId="8" stopIfTrue="1">
      <formula>ISERROR(VLOOKUP(E2,$B$22:$B$53,1,FALSE))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S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10" max="10" width="10.140625" style="0" customWidth="1"/>
    <col min="11" max="18" width="24.00390625" style="0" customWidth="1"/>
  </cols>
  <sheetData>
    <row r="1" spans="1:10" ht="12.75">
      <c r="A1" t="s">
        <v>0</v>
      </c>
      <c r="B1" s="68" t="s">
        <v>3</v>
      </c>
      <c r="C1" s="69"/>
      <c r="D1" s="69"/>
      <c r="E1" s="69"/>
      <c r="F1" s="69"/>
      <c r="G1" s="69"/>
      <c r="H1" s="69"/>
      <c r="I1" s="69"/>
      <c r="J1" s="70"/>
    </row>
    <row r="2" spans="2:10" ht="12.75">
      <c r="B2" s="68" t="s">
        <v>4</v>
      </c>
      <c r="C2" s="69"/>
      <c r="D2" s="69"/>
      <c r="E2" s="70"/>
      <c r="F2" s="68" t="s">
        <v>6</v>
      </c>
      <c r="G2" s="69"/>
      <c r="H2" s="69"/>
      <c r="I2" s="70"/>
      <c r="J2" s="4"/>
    </row>
    <row r="3" spans="1:19" ht="12.75">
      <c r="A3" t="s">
        <v>1</v>
      </c>
      <c r="B3" s="64">
        <v>1</v>
      </c>
      <c r="C3" s="64">
        <v>2</v>
      </c>
      <c r="D3" s="64">
        <v>3</v>
      </c>
      <c r="E3" s="64">
        <v>4</v>
      </c>
      <c r="F3" s="64">
        <v>1</v>
      </c>
      <c r="G3" s="64">
        <v>2</v>
      </c>
      <c r="H3" s="64">
        <v>3</v>
      </c>
      <c r="I3" s="64">
        <v>4</v>
      </c>
      <c r="J3" s="5" t="s">
        <v>2</v>
      </c>
      <c r="K3" t="s">
        <v>77</v>
      </c>
      <c r="L3" t="s">
        <v>78</v>
      </c>
      <c r="M3" t="s">
        <v>79</v>
      </c>
      <c r="N3" t="s">
        <v>80</v>
      </c>
      <c r="O3" t="s">
        <v>81</v>
      </c>
      <c r="P3" t="s">
        <v>82</v>
      </c>
      <c r="Q3" t="s">
        <v>83</v>
      </c>
      <c r="R3" t="s">
        <v>84</v>
      </c>
      <c r="S3" t="s">
        <v>85</v>
      </c>
    </row>
    <row r="4" spans="1:19" ht="12.75">
      <c r="A4" s="15" t="s">
        <v>109</v>
      </c>
      <c r="B4" s="8" t="s">
        <v>52</v>
      </c>
      <c r="C4" s="8" t="s">
        <v>46</v>
      </c>
      <c r="D4" s="8" t="s">
        <v>43</v>
      </c>
      <c r="E4" s="8" t="s">
        <v>45</v>
      </c>
      <c r="F4" s="8" t="s">
        <v>49</v>
      </c>
      <c r="G4" s="8" t="s">
        <v>65</v>
      </c>
      <c r="H4" s="8" t="s">
        <v>50</v>
      </c>
      <c r="I4" s="8" t="s">
        <v>47</v>
      </c>
      <c r="J4" s="8" t="s">
        <v>48</v>
      </c>
      <c r="K4" t="str">
        <f>VLOOKUP(B4,Teams!$B$1:$C$16,2,FALSE)</f>
        <v>Seattle SEAHAWKS</v>
      </c>
      <c r="L4" t="str">
        <f>VLOOKUP(C4,Teams!$B$1:$C$16,2,FALSE)</f>
        <v>Green Bay PACKERS</v>
      </c>
      <c r="M4" t="str">
        <f>VLOOKUP(D4,Teams!$B$1:$C$16,2,FALSE)</f>
        <v>Dallas COWBOYS</v>
      </c>
      <c r="N4" t="str">
        <f>VLOOKUP(E4,Teams!$B$1:$C$16,2,FALSE)</f>
        <v>New Orleans SAINTS</v>
      </c>
      <c r="O4" t="str">
        <f>VLOOKUP(F4,Teams!$B$17:$C$32,2,FALSE)</f>
        <v>San Diego CHARGERS</v>
      </c>
      <c r="P4" t="str">
        <f>VLOOKUP(G4,Teams!$B$17:$C$32,2,FALSE)</f>
        <v>Cleveland BROWNS</v>
      </c>
      <c r="Q4" t="str">
        <f>VLOOKUP(H4,Teams!$B$17:$C$32,2,FALSE)</f>
        <v>Jacksonville JAGUARS</v>
      </c>
      <c r="R4" t="str">
        <f>VLOOKUP(I4,Teams!$B$17:$C$32,2,FALSE)</f>
        <v>New England PATRIOTS</v>
      </c>
      <c r="S4" t="str">
        <f>VLOOKUP(J4,Teams!$B$1:$C$32,2,FALSE)</f>
        <v>Indianapolis COLTS</v>
      </c>
    </row>
    <row r="5" spans="1:19" ht="12.75">
      <c r="A5" s="15" t="s">
        <v>110</v>
      </c>
      <c r="B5" s="8" t="s">
        <v>52</v>
      </c>
      <c r="C5" s="8" t="s">
        <v>72</v>
      </c>
      <c r="D5" s="8" t="s">
        <v>46</v>
      </c>
      <c r="E5" s="8" t="s">
        <v>53</v>
      </c>
      <c r="F5" s="8" t="s">
        <v>49</v>
      </c>
      <c r="G5" s="8" t="s">
        <v>51</v>
      </c>
      <c r="H5" s="8" t="s">
        <v>58</v>
      </c>
      <c r="I5" s="8" t="s">
        <v>48</v>
      </c>
      <c r="J5" s="8" t="s">
        <v>47</v>
      </c>
      <c r="K5" t="str">
        <f>VLOOKUP(B5,Teams!$B$1:$C$16,2,FALSE)</f>
        <v>Seattle SEAHAWKS</v>
      </c>
      <c r="L5" t="str">
        <f>VLOOKUP(C5,Teams!$B$1:$C$16,2,FALSE)</f>
        <v>Washington REDSKINS</v>
      </c>
      <c r="M5" t="str">
        <f>VLOOKUP(D5,Teams!$B$1:$C$16,2,FALSE)</f>
        <v>Green Bay PACKERS</v>
      </c>
      <c r="N5" t="str">
        <f>VLOOKUP(E5,Teams!$B$1:$C$16,2,FALSE)</f>
        <v>New York GIANTS</v>
      </c>
      <c r="O5" t="str">
        <f>VLOOKUP(F5,Teams!$B$17:$C$32,2,FALSE)</f>
        <v>San Diego CHARGERS</v>
      </c>
      <c r="P5" t="str">
        <f>VLOOKUP(G5,Teams!$B$17:$C$32,2,FALSE)</f>
        <v>New York JETS</v>
      </c>
      <c r="Q5" t="str">
        <f>VLOOKUP(H5,Teams!$B$17:$C$32,2,FALSE)</f>
        <v>Pittsburgh STEELERS</v>
      </c>
      <c r="R5" t="str">
        <f>VLOOKUP(I5,Teams!$B$17:$C$32,2,FALSE)</f>
        <v>Indianapolis COLTS</v>
      </c>
      <c r="S5" t="str">
        <f>VLOOKUP(J5,Teams!$B$1:$C$32,2,FALSE)</f>
        <v>New England PATRIOTS</v>
      </c>
    </row>
    <row r="6" spans="1:19" ht="12.75">
      <c r="A6" s="15" t="s">
        <v>112</v>
      </c>
      <c r="B6" s="8" t="s">
        <v>62</v>
      </c>
      <c r="C6" s="8" t="s">
        <v>43</v>
      </c>
      <c r="D6" s="8" t="s">
        <v>53</v>
      </c>
      <c r="E6" s="8" t="s">
        <v>61</v>
      </c>
      <c r="F6" s="8" t="s">
        <v>47</v>
      </c>
      <c r="G6" s="8" t="s">
        <v>48</v>
      </c>
      <c r="H6" s="8" t="s">
        <v>49</v>
      </c>
      <c r="I6" s="8" t="s">
        <v>58</v>
      </c>
      <c r="J6" s="8" t="s">
        <v>73</v>
      </c>
      <c r="K6" t="str">
        <f>VLOOKUP(B6,Teams!$B$1:$C$16,2,FALSE)</f>
        <v>Chicago BEARS</v>
      </c>
      <c r="L6" t="str">
        <f>VLOOKUP(C6,Teams!$B$1:$C$16,2,FALSE)</f>
        <v>Dallas COWBOYS</v>
      </c>
      <c r="M6" t="str">
        <f>VLOOKUP(D6,Teams!$B$1:$C$16,2,FALSE)</f>
        <v>New York GIANTS</v>
      </c>
      <c r="N6" t="str">
        <f>VLOOKUP(E6,Teams!$B$1:$C$16,2,FALSE)</f>
        <v>Arizona CARDINALS</v>
      </c>
      <c r="O6" t="str">
        <f>VLOOKUP(F6,Teams!$B$17:$C$32,2,FALSE)</f>
        <v>New England PATRIOTS</v>
      </c>
      <c r="P6" t="str">
        <f>VLOOKUP(G6,Teams!$B$17:$C$32,2,FALSE)</f>
        <v>Indianapolis COLTS</v>
      </c>
      <c r="Q6" t="str">
        <f>VLOOKUP(H6,Teams!$B$17:$C$32,2,FALSE)</f>
        <v>San Diego CHARGERS</v>
      </c>
      <c r="R6" t="str">
        <f>VLOOKUP(I6,Teams!$B$17:$C$32,2,FALSE)</f>
        <v>Pittsburgh STEELERS</v>
      </c>
      <c r="S6" t="str">
        <f>VLOOKUP(J6,Teams!$B$1:$C$32,2,FALSE)</f>
        <v>San Francisco 49ERS</v>
      </c>
    </row>
    <row r="7" spans="1:19" ht="12.75">
      <c r="A7" s="15" t="s">
        <v>111</v>
      </c>
      <c r="B7" s="8" t="s">
        <v>61</v>
      </c>
      <c r="C7" s="8" t="s">
        <v>71</v>
      </c>
      <c r="D7" s="8" t="s">
        <v>43</v>
      </c>
      <c r="E7" s="8" t="s">
        <v>46</v>
      </c>
      <c r="F7" s="8" t="s">
        <v>49</v>
      </c>
      <c r="G7" s="8" t="s">
        <v>48</v>
      </c>
      <c r="H7" s="8" t="s">
        <v>56</v>
      </c>
      <c r="I7" s="8" t="s">
        <v>58</v>
      </c>
      <c r="J7" s="8" t="s">
        <v>47</v>
      </c>
      <c r="K7" t="str">
        <f>VLOOKUP(B7,Teams!$B$1:$C$16,2,FALSE)</f>
        <v>Arizona CARDINALS</v>
      </c>
      <c r="L7" t="str">
        <f>VLOOKUP(C7,Teams!$B$1:$C$16,2,FALSE)</f>
        <v>Tampa Bay BUCCANEERS</v>
      </c>
      <c r="M7" t="str">
        <f>VLOOKUP(D7,Teams!$B$1:$C$16,2,FALSE)</f>
        <v>Dallas COWBOYS</v>
      </c>
      <c r="N7" t="str">
        <f>VLOOKUP(E7,Teams!$B$1:$C$16,2,FALSE)</f>
        <v>Green Bay PACKERS</v>
      </c>
      <c r="O7" t="str">
        <f>VLOOKUP(F7,Teams!$B$17:$C$32,2,FALSE)</f>
        <v>San Diego CHARGERS</v>
      </c>
      <c r="P7" t="str">
        <f>VLOOKUP(G7,Teams!$B$17:$C$32,2,FALSE)</f>
        <v>Indianapolis COLTS</v>
      </c>
      <c r="Q7" t="str">
        <f>VLOOKUP(H7,Teams!$B$17:$C$32,2,FALSE)</f>
        <v>Buffalo BILLS</v>
      </c>
      <c r="R7" t="str">
        <f>VLOOKUP(I7,Teams!$B$17:$C$32,2,FALSE)</f>
        <v>Pittsburgh STEELERS</v>
      </c>
      <c r="S7" t="str">
        <f>VLOOKUP(J7,Teams!$B$1:$C$32,2,FALSE)</f>
        <v>New England PATRIOTS</v>
      </c>
    </row>
    <row r="8" spans="1:19" ht="12.75">
      <c r="A8" s="15" t="s">
        <v>113</v>
      </c>
      <c r="B8" s="8" t="s">
        <v>43</v>
      </c>
      <c r="C8" s="8" t="s">
        <v>52</v>
      </c>
      <c r="D8" s="8" t="s">
        <v>53</v>
      </c>
      <c r="E8" s="8" t="s">
        <v>46</v>
      </c>
      <c r="F8" s="8" t="s">
        <v>58</v>
      </c>
      <c r="G8" s="8" t="s">
        <v>47</v>
      </c>
      <c r="H8" s="8" t="s">
        <v>48</v>
      </c>
      <c r="I8" s="8" t="s">
        <v>50</v>
      </c>
      <c r="J8" s="8" t="s">
        <v>70</v>
      </c>
      <c r="K8" t="str">
        <f>VLOOKUP(B8,Teams!$B$1:$C$16,2,FALSE)</f>
        <v>Dallas COWBOYS</v>
      </c>
      <c r="L8" t="str">
        <f>VLOOKUP(C8,Teams!$B$1:$C$16,2,FALSE)</f>
        <v>Seattle SEAHAWKS</v>
      </c>
      <c r="M8" t="str">
        <f>VLOOKUP(D8,Teams!$B$1:$C$16,2,FALSE)</f>
        <v>New York GIANTS</v>
      </c>
      <c r="N8" t="str">
        <f>VLOOKUP(E8,Teams!$B$1:$C$16,2,FALSE)</f>
        <v>Green Bay PACKERS</v>
      </c>
      <c r="O8" t="str">
        <f>VLOOKUP(F8,Teams!$B$17:$C$32,2,FALSE)</f>
        <v>Pittsburgh STEELERS</v>
      </c>
      <c r="P8" t="str">
        <f>VLOOKUP(G8,Teams!$B$17:$C$32,2,FALSE)</f>
        <v>New England PATRIOTS</v>
      </c>
      <c r="Q8" t="str">
        <f>VLOOKUP(H8,Teams!$B$17:$C$32,2,FALSE)</f>
        <v>Indianapolis COLTS</v>
      </c>
      <c r="R8" t="str">
        <f>VLOOKUP(I8,Teams!$B$17:$C$32,2,FALSE)</f>
        <v>Jacksonville JAGUARS</v>
      </c>
      <c r="S8" t="str">
        <f>VLOOKUP(J8,Teams!$B$1:$C$32,2,FALSE)</f>
        <v>Detriot LIONS</v>
      </c>
    </row>
    <row r="9" spans="1:19" ht="12.75">
      <c r="A9" s="15" t="s">
        <v>114</v>
      </c>
      <c r="B9" s="8" t="s">
        <v>73</v>
      </c>
      <c r="C9" s="8" t="s">
        <v>57</v>
      </c>
      <c r="D9" s="8" t="s">
        <v>62</v>
      </c>
      <c r="E9" s="8" t="s">
        <v>71</v>
      </c>
      <c r="F9" s="8" t="s">
        <v>51</v>
      </c>
      <c r="G9" s="8" t="s">
        <v>59</v>
      </c>
      <c r="H9" s="8" t="s">
        <v>65</v>
      </c>
      <c r="I9" s="8" t="s">
        <v>63</v>
      </c>
      <c r="J9" s="8" t="s">
        <v>60</v>
      </c>
      <c r="K9" t="str">
        <f>VLOOKUP(B9,Teams!$B$1:$C$16,2,FALSE)</f>
        <v>San Francisco 49ERS</v>
      </c>
      <c r="L9" t="str">
        <f>VLOOKUP(C9,Teams!$B$1:$C$16,2,FALSE)</f>
        <v>Philadelphia EAGLES</v>
      </c>
      <c r="M9" t="str">
        <f>VLOOKUP(D9,Teams!$B$1:$C$16,2,FALSE)</f>
        <v>Chicago BEARS</v>
      </c>
      <c r="N9" t="str">
        <f>VLOOKUP(E9,Teams!$B$1:$C$16,2,FALSE)</f>
        <v>Tampa Bay BUCCANEERS</v>
      </c>
      <c r="O9" t="str">
        <f>VLOOKUP(F9,Teams!$B$17:$C$32,2,FALSE)</f>
        <v>New York JETS</v>
      </c>
      <c r="P9" t="str">
        <f>VLOOKUP(G9,Teams!$B$17:$C$32,2,FALSE)</f>
        <v>Tennessee TITANS</v>
      </c>
      <c r="Q9" t="str">
        <f>VLOOKUP(H9,Teams!$B$17:$C$32,2,FALSE)</f>
        <v>Cleveland BROWNS</v>
      </c>
      <c r="R9" t="str">
        <f>VLOOKUP(I9,Teams!$B$17:$C$32,2,FALSE)</f>
        <v>Denver BRONCOS</v>
      </c>
      <c r="S9" t="str">
        <f>VLOOKUP(J9,Teams!$B$1:$C$32,2,FALSE)</f>
        <v>Carolina PANTHERS</v>
      </c>
    </row>
    <row r="10" spans="1:19" ht="12.75">
      <c r="A10" s="15" t="s">
        <v>115</v>
      </c>
      <c r="B10" s="8" t="s">
        <v>52</v>
      </c>
      <c r="C10" s="8" t="s">
        <v>44</v>
      </c>
      <c r="D10" s="8" t="s">
        <v>43</v>
      </c>
      <c r="E10" s="8" t="s">
        <v>45</v>
      </c>
      <c r="F10" s="8" t="s">
        <v>49</v>
      </c>
      <c r="G10" s="8" t="s">
        <v>58</v>
      </c>
      <c r="H10" s="8" t="s">
        <v>48</v>
      </c>
      <c r="I10" s="8" t="s">
        <v>50</v>
      </c>
      <c r="J10" s="8" t="s">
        <v>47</v>
      </c>
      <c r="K10" t="str">
        <f>VLOOKUP(B10,Teams!$B$1:$C$16,2,FALSE)</f>
        <v>Seattle SEAHAWKS</v>
      </c>
      <c r="L10" t="str">
        <f>VLOOKUP(C10,Teams!$B$1:$C$16,2,FALSE)</f>
        <v>Minnesota VIKINGS</v>
      </c>
      <c r="M10" t="str">
        <f>VLOOKUP(D10,Teams!$B$1:$C$16,2,FALSE)</f>
        <v>Dallas COWBOYS</v>
      </c>
      <c r="N10" t="str">
        <f>VLOOKUP(E10,Teams!$B$1:$C$16,2,FALSE)</f>
        <v>New Orleans SAINTS</v>
      </c>
      <c r="O10" t="str">
        <f>VLOOKUP(F10,Teams!$B$17:$C$32,2,FALSE)</f>
        <v>San Diego CHARGERS</v>
      </c>
      <c r="P10" t="str">
        <f>VLOOKUP(G10,Teams!$B$17:$C$32,2,FALSE)</f>
        <v>Pittsburgh STEELERS</v>
      </c>
      <c r="Q10" t="str">
        <f>VLOOKUP(H10,Teams!$B$17:$C$32,2,FALSE)</f>
        <v>Indianapolis COLTS</v>
      </c>
      <c r="R10" t="str">
        <f>VLOOKUP(I10,Teams!$B$17:$C$32,2,FALSE)</f>
        <v>Jacksonville JAGUARS</v>
      </c>
      <c r="S10" t="str">
        <f>VLOOKUP(J10,Teams!$B$1:$C$32,2,FALSE)</f>
        <v>New England PATRIOTS</v>
      </c>
    </row>
    <row r="11" spans="1:19" ht="12.75">
      <c r="A11" s="15" t="s">
        <v>116</v>
      </c>
      <c r="B11" s="8" t="s">
        <v>52</v>
      </c>
      <c r="C11" s="8" t="s">
        <v>46</v>
      </c>
      <c r="D11" s="8" t="s">
        <v>43</v>
      </c>
      <c r="E11" s="8" t="s">
        <v>45</v>
      </c>
      <c r="F11" s="8" t="s">
        <v>49</v>
      </c>
      <c r="G11" s="8" t="s">
        <v>48</v>
      </c>
      <c r="H11" s="8" t="s">
        <v>47</v>
      </c>
      <c r="I11" s="8" t="s">
        <v>58</v>
      </c>
      <c r="J11" s="8" t="s">
        <v>50</v>
      </c>
      <c r="K11" t="str">
        <f>VLOOKUP(B11,Teams!$B$1:$C$16,2,FALSE)</f>
        <v>Seattle SEAHAWKS</v>
      </c>
      <c r="L11" t="str">
        <f>VLOOKUP(C11,Teams!$B$1:$C$16,2,FALSE)</f>
        <v>Green Bay PACKERS</v>
      </c>
      <c r="M11" t="str">
        <f>VLOOKUP(D11,Teams!$B$1:$C$16,2,FALSE)</f>
        <v>Dallas COWBOYS</v>
      </c>
      <c r="N11" t="str">
        <f>VLOOKUP(E11,Teams!$B$1:$C$16,2,FALSE)</f>
        <v>New Orleans SAINTS</v>
      </c>
      <c r="O11" t="str">
        <f>VLOOKUP(F11,Teams!$B$17:$C$32,2,FALSE)</f>
        <v>San Diego CHARGERS</v>
      </c>
      <c r="P11" t="str">
        <f>VLOOKUP(G11,Teams!$B$17:$C$32,2,FALSE)</f>
        <v>Indianapolis COLTS</v>
      </c>
      <c r="Q11" t="str">
        <f>VLOOKUP(H11,Teams!$B$17:$C$32,2,FALSE)</f>
        <v>New England PATRIOTS</v>
      </c>
      <c r="R11" t="str">
        <f>VLOOKUP(I11,Teams!$B$17:$C$32,2,FALSE)</f>
        <v>Pittsburgh STEELERS</v>
      </c>
      <c r="S11" t="str">
        <f>VLOOKUP(J11,Teams!$B$1:$C$32,2,FALSE)</f>
        <v>Jacksonville JAGUARS</v>
      </c>
    </row>
    <row r="12" spans="1:19" ht="12.75">
      <c r="A12" s="15" t="s">
        <v>117</v>
      </c>
      <c r="B12" s="8" t="s">
        <v>53</v>
      </c>
      <c r="C12" s="8" t="s">
        <v>43</v>
      </c>
      <c r="D12" s="8" t="s">
        <v>73</v>
      </c>
      <c r="E12" s="8" t="s">
        <v>60</v>
      </c>
      <c r="F12" s="8" t="s">
        <v>49</v>
      </c>
      <c r="G12" s="8" t="s">
        <v>48</v>
      </c>
      <c r="H12" s="8" t="s">
        <v>47</v>
      </c>
      <c r="I12" s="8" t="s">
        <v>50</v>
      </c>
      <c r="J12" s="8" t="s">
        <v>66</v>
      </c>
      <c r="K12" t="str">
        <f>VLOOKUP(B12,Teams!$B$1:$C$16,2,FALSE)</f>
        <v>New York GIANTS</v>
      </c>
      <c r="L12" t="str">
        <f>VLOOKUP(C12,Teams!$B$1:$C$16,2,FALSE)</f>
        <v>Dallas COWBOYS</v>
      </c>
      <c r="M12" t="str">
        <f>VLOOKUP(D12,Teams!$B$1:$C$16,2,FALSE)</f>
        <v>San Francisco 49ERS</v>
      </c>
      <c r="N12" t="str">
        <f>VLOOKUP(E12,Teams!$B$1:$C$16,2,FALSE)</f>
        <v>Carolina PANTHERS</v>
      </c>
      <c r="O12" t="str">
        <f>VLOOKUP(F12,Teams!$B$17:$C$32,2,FALSE)</f>
        <v>San Diego CHARGERS</v>
      </c>
      <c r="P12" t="str">
        <f>VLOOKUP(G12,Teams!$B$17:$C$32,2,FALSE)</f>
        <v>Indianapolis COLTS</v>
      </c>
      <c r="Q12" t="str">
        <f>VLOOKUP(H12,Teams!$B$17:$C$32,2,FALSE)</f>
        <v>New England PATRIOTS</v>
      </c>
      <c r="R12" t="str">
        <f>VLOOKUP(I12,Teams!$B$17:$C$32,2,FALSE)</f>
        <v>Jacksonville JAGUARS</v>
      </c>
      <c r="S12" t="str">
        <f>VLOOKUP(J12,Teams!$B$1:$C$32,2,FALSE)</f>
        <v>Houston TEXANS</v>
      </c>
    </row>
    <row r="13" spans="1:19" ht="12.75">
      <c r="A13" s="15" t="s">
        <v>118</v>
      </c>
      <c r="B13" s="8" t="s">
        <v>71</v>
      </c>
      <c r="C13" s="8" t="s">
        <v>70</v>
      </c>
      <c r="D13" s="8" t="s">
        <v>43</v>
      </c>
      <c r="E13" s="8" t="s">
        <v>52</v>
      </c>
      <c r="F13" s="8" t="s">
        <v>58</v>
      </c>
      <c r="G13" s="8" t="s">
        <v>50</v>
      </c>
      <c r="H13" s="8" t="s">
        <v>48</v>
      </c>
      <c r="I13" s="8" t="s">
        <v>47</v>
      </c>
      <c r="J13" s="8" t="s">
        <v>59</v>
      </c>
      <c r="K13" t="str">
        <f>VLOOKUP(B13,Teams!$B$1:$C$16,2,FALSE)</f>
        <v>Tampa Bay BUCCANEERS</v>
      </c>
      <c r="L13" t="str">
        <f>VLOOKUP(C13,Teams!$B$1:$C$16,2,FALSE)</f>
        <v>Detriot LIONS</v>
      </c>
      <c r="M13" t="str">
        <f>VLOOKUP(D13,Teams!$B$1:$C$16,2,FALSE)</f>
        <v>Dallas COWBOYS</v>
      </c>
      <c r="N13" t="str">
        <f>VLOOKUP(E13,Teams!$B$1:$C$16,2,FALSE)</f>
        <v>Seattle SEAHAWKS</v>
      </c>
      <c r="O13" t="str">
        <f>VLOOKUP(F13,Teams!$B$17:$C$32,2,FALSE)</f>
        <v>Pittsburgh STEELERS</v>
      </c>
      <c r="P13" t="str">
        <f>VLOOKUP(G13,Teams!$B$17:$C$32,2,FALSE)</f>
        <v>Jacksonville JAGUARS</v>
      </c>
      <c r="Q13" t="str">
        <f>VLOOKUP(H13,Teams!$B$17:$C$32,2,FALSE)</f>
        <v>Indianapolis COLTS</v>
      </c>
      <c r="R13" t="str">
        <f>VLOOKUP(I13,Teams!$B$17:$C$32,2,FALSE)</f>
        <v>New England PATRIOTS</v>
      </c>
      <c r="S13" t="str">
        <f>VLOOKUP(J13,Teams!$B$1:$C$32,2,FALSE)</f>
        <v>Tennessee TITANS</v>
      </c>
    </row>
    <row r="14" spans="1:19" ht="12.75">
      <c r="A14" s="15" t="s">
        <v>119</v>
      </c>
      <c r="B14" s="8" t="s">
        <v>45</v>
      </c>
      <c r="C14" s="8" t="s">
        <v>43</v>
      </c>
      <c r="D14" s="8" t="s">
        <v>52</v>
      </c>
      <c r="E14" s="8" t="s">
        <v>72</v>
      </c>
      <c r="F14" s="8" t="s">
        <v>47</v>
      </c>
      <c r="G14" s="8" t="s">
        <v>49</v>
      </c>
      <c r="H14" s="8" t="s">
        <v>50</v>
      </c>
      <c r="I14" s="8" t="s">
        <v>65</v>
      </c>
      <c r="J14" s="8" t="s">
        <v>48</v>
      </c>
      <c r="K14" t="str">
        <f>VLOOKUP(B14,Teams!$B$1:$C$16,2,FALSE)</f>
        <v>New Orleans SAINTS</v>
      </c>
      <c r="L14" t="str">
        <f>VLOOKUP(C14,Teams!$B$1:$C$16,2,FALSE)</f>
        <v>Dallas COWBOYS</v>
      </c>
      <c r="M14" t="str">
        <f>VLOOKUP(D14,Teams!$B$1:$C$16,2,FALSE)</f>
        <v>Seattle SEAHAWKS</v>
      </c>
      <c r="N14" t="str">
        <f>VLOOKUP(E14,Teams!$B$1:$C$16,2,FALSE)</f>
        <v>Washington REDSKINS</v>
      </c>
      <c r="O14" t="str">
        <f>VLOOKUP(F14,Teams!$B$17:$C$32,2,FALSE)</f>
        <v>New England PATRIOTS</v>
      </c>
      <c r="P14" t="str">
        <f>VLOOKUP(G14,Teams!$B$17:$C$32,2,FALSE)</f>
        <v>San Diego CHARGERS</v>
      </c>
      <c r="Q14" t="str">
        <f>VLOOKUP(H14,Teams!$B$17:$C$32,2,FALSE)</f>
        <v>Jacksonville JAGUARS</v>
      </c>
      <c r="R14" t="str">
        <f>VLOOKUP(I14,Teams!$B$17:$C$32,2,FALSE)</f>
        <v>Cleveland BROWNS</v>
      </c>
      <c r="S14" t="str">
        <f>VLOOKUP(J14,Teams!$B$1:$C$32,2,FALSE)</f>
        <v>Indianapolis COLTS</v>
      </c>
    </row>
    <row r="15" spans="1:19" ht="12.75">
      <c r="A15" s="15" t="s">
        <v>120</v>
      </c>
      <c r="B15" s="8" t="s">
        <v>43</v>
      </c>
      <c r="C15" s="8" t="s">
        <v>44</v>
      </c>
      <c r="D15" s="8" t="s">
        <v>45</v>
      </c>
      <c r="E15" s="8" t="s">
        <v>46</v>
      </c>
      <c r="F15" s="8" t="s">
        <v>47</v>
      </c>
      <c r="G15" s="8" t="s">
        <v>48</v>
      </c>
      <c r="H15" s="8" t="s">
        <v>49</v>
      </c>
      <c r="I15" s="8" t="s">
        <v>50</v>
      </c>
      <c r="J15" s="8" t="s">
        <v>51</v>
      </c>
      <c r="K15" t="str">
        <f>VLOOKUP(B15,Teams!$B$1:$C$16,2,FALSE)</f>
        <v>Dallas COWBOYS</v>
      </c>
      <c r="L15" t="str">
        <f>VLOOKUP(C15,Teams!$B$1:$C$16,2,FALSE)</f>
        <v>Minnesota VIKINGS</v>
      </c>
      <c r="M15" t="str">
        <f>VLOOKUP(D15,Teams!$B$1:$C$16,2,FALSE)</f>
        <v>New Orleans SAINTS</v>
      </c>
      <c r="N15" t="str">
        <f>VLOOKUP(E15,Teams!$B$1:$C$16,2,FALSE)</f>
        <v>Green Bay PACKERS</v>
      </c>
      <c r="O15" t="str">
        <f>VLOOKUP(F15,Teams!$B$17:$C$32,2,FALSE)</f>
        <v>New England PATRIOTS</v>
      </c>
      <c r="P15" t="str">
        <f>VLOOKUP(G15,Teams!$B$17:$C$32,2,FALSE)</f>
        <v>Indianapolis COLTS</v>
      </c>
      <c r="Q15" t="str">
        <f>VLOOKUP(H15,Teams!$B$17:$C$32,2,FALSE)</f>
        <v>San Diego CHARGERS</v>
      </c>
      <c r="R15" t="str">
        <f>VLOOKUP(I15,Teams!$B$17:$C$32,2,FALSE)</f>
        <v>Jacksonville JAGUARS</v>
      </c>
      <c r="S15" t="str">
        <f>VLOOKUP(J15,Teams!$B$1:$C$32,2,FALSE)</f>
        <v>New York JETS</v>
      </c>
    </row>
    <row r="16" spans="1:19" ht="12.75">
      <c r="A16" s="15" t="s">
        <v>121</v>
      </c>
      <c r="B16" s="8" t="s">
        <v>43</v>
      </c>
      <c r="C16" s="8" t="s">
        <v>45</v>
      </c>
      <c r="D16" s="8" t="s">
        <v>52</v>
      </c>
      <c r="E16" s="8" t="s">
        <v>53</v>
      </c>
      <c r="F16" s="8" t="s">
        <v>49</v>
      </c>
      <c r="G16" s="8" t="s">
        <v>47</v>
      </c>
      <c r="H16" s="8" t="s">
        <v>48</v>
      </c>
      <c r="I16" s="8" t="s">
        <v>51</v>
      </c>
      <c r="J16" s="8" t="s">
        <v>44</v>
      </c>
      <c r="K16" t="str">
        <f>VLOOKUP(B16,Teams!$B$1:$C$16,2,FALSE)</f>
        <v>Dallas COWBOYS</v>
      </c>
      <c r="L16" t="str">
        <f>VLOOKUP(C16,Teams!$B$1:$C$16,2,FALSE)</f>
        <v>New Orleans SAINTS</v>
      </c>
      <c r="M16" t="str">
        <f>VLOOKUP(D16,Teams!$B$1:$C$16,2,FALSE)</f>
        <v>Seattle SEAHAWKS</v>
      </c>
      <c r="N16" t="str">
        <f>VLOOKUP(E16,Teams!$B$1:$C$16,2,FALSE)</f>
        <v>New York GIANTS</v>
      </c>
      <c r="O16" t="str">
        <f>VLOOKUP(F16,Teams!$B$17:$C$32,2,FALSE)</f>
        <v>San Diego CHARGERS</v>
      </c>
      <c r="P16" t="str">
        <f>VLOOKUP(G16,Teams!$B$17:$C$32,2,FALSE)</f>
        <v>New England PATRIOTS</v>
      </c>
      <c r="Q16" t="str">
        <f>VLOOKUP(H16,Teams!$B$17:$C$32,2,FALSE)</f>
        <v>Indianapolis COLTS</v>
      </c>
      <c r="R16" t="str">
        <f>VLOOKUP(I16,Teams!$B$17:$C$32,2,FALSE)</f>
        <v>New York JETS</v>
      </c>
      <c r="S16" t="str">
        <f>VLOOKUP(J16,Teams!$B$1:$C$32,2,FALSE)</f>
        <v>Minnesota VIKINGS</v>
      </c>
    </row>
    <row r="17" spans="1:19" ht="12.75">
      <c r="A17" s="15" t="s">
        <v>122</v>
      </c>
      <c r="B17" s="8" t="s">
        <v>46</v>
      </c>
      <c r="C17" s="8" t="s">
        <v>72</v>
      </c>
      <c r="D17" s="8" t="s">
        <v>45</v>
      </c>
      <c r="E17" s="8" t="s">
        <v>43</v>
      </c>
      <c r="F17" s="8" t="s">
        <v>50</v>
      </c>
      <c r="G17" s="8" t="s">
        <v>49</v>
      </c>
      <c r="H17" s="8" t="s">
        <v>47</v>
      </c>
      <c r="I17" s="8" t="s">
        <v>59</v>
      </c>
      <c r="J17" s="8" t="s">
        <v>48</v>
      </c>
      <c r="K17" t="str">
        <f>VLOOKUP(B17,Teams!$B$1:$C$16,2,FALSE)</f>
        <v>Green Bay PACKERS</v>
      </c>
      <c r="L17" t="str">
        <f>VLOOKUP(C17,Teams!$B$1:$C$16,2,FALSE)</f>
        <v>Washington REDSKINS</v>
      </c>
      <c r="M17" t="str">
        <f>VLOOKUP(D17,Teams!$B$1:$C$16,2,FALSE)</f>
        <v>New Orleans SAINTS</v>
      </c>
      <c r="N17" t="str">
        <f>VLOOKUP(E17,Teams!$B$1:$C$16,2,FALSE)</f>
        <v>Dallas COWBOYS</v>
      </c>
      <c r="O17" t="str">
        <f>VLOOKUP(F17,Teams!$B$17:$C$32,2,FALSE)</f>
        <v>Jacksonville JAGUARS</v>
      </c>
      <c r="P17" t="str">
        <f>VLOOKUP(G17,Teams!$B$17:$C$32,2,FALSE)</f>
        <v>San Diego CHARGERS</v>
      </c>
      <c r="Q17" t="str">
        <f>VLOOKUP(H17,Teams!$B$17:$C$32,2,FALSE)</f>
        <v>New England PATRIOTS</v>
      </c>
      <c r="R17" t="str">
        <f>VLOOKUP(I17,Teams!$B$17:$C$32,2,FALSE)</f>
        <v>Tennessee TITANS</v>
      </c>
      <c r="S17" t="str">
        <f>VLOOKUP(J17,Teams!$B$1:$C$32,2,FALSE)</f>
        <v>Indianapolis COLTS</v>
      </c>
    </row>
    <row r="18" spans="1:19" ht="12.75">
      <c r="A18" s="15" t="s">
        <v>123</v>
      </c>
      <c r="B18" s="8" t="s">
        <v>43</v>
      </c>
      <c r="C18" s="8" t="s">
        <v>60</v>
      </c>
      <c r="D18" s="8" t="s">
        <v>45</v>
      </c>
      <c r="E18" s="8" t="s">
        <v>52</v>
      </c>
      <c r="F18" s="8" t="s">
        <v>49</v>
      </c>
      <c r="G18" s="8" t="s">
        <v>47</v>
      </c>
      <c r="H18" s="8" t="s">
        <v>48</v>
      </c>
      <c r="I18" s="8" t="s">
        <v>50</v>
      </c>
      <c r="J18" s="8" t="s">
        <v>44</v>
      </c>
      <c r="K18" t="str">
        <f>VLOOKUP(B18,Teams!$B$1:$C$16,2,FALSE)</f>
        <v>Dallas COWBOYS</v>
      </c>
      <c r="L18" t="str">
        <f>VLOOKUP(C18,Teams!$B$1:$C$16,2,FALSE)</f>
        <v>Carolina PANTHERS</v>
      </c>
      <c r="M18" t="str">
        <f>VLOOKUP(D18,Teams!$B$1:$C$16,2,FALSE)</f>
        <v>New Orleans SAINTS</v>
      </c>
      <c r="N18" t="str">
        <f>VLOOKUP(E18,Teams!$B$1:$C$16,2,FALSE)</f>
        <v>Seattle SEAHAWKS</v>
      </c>
      <c r="O18" t="str">
        <f>VLOOKUP(F18,Teams!$B$17:$C$32,2,FALSE)</f>
        <v>San Diego CHARGERS</v>
      </c>
      <c r="P18" t="str">
        <f>VLOOKUP(G18,Teams!$B$17:$C$32,2,FALSE)</f>
        <v>New England PATRIOTS</v>
      </c>
      <c r="Q18" t="str">
        <f>VLOOKUP(H18,Teams!$B$17:$C$32,2,FALSE)</f>
        <v>Indianapolis COLTS</v>
      </c>
      <c r="R18" t="str">
        <f>VLOOKUP(I18,Teams!$B$17:$C$32,2,FALSE)</f>
        <v>Jacksonville JAGUARS</v>
      </c>
      <c r="S18" t="str">
        <f>VLOOKUP(J18,Teams!$B$1:$C$32,2,FALSE)</f>
        <v>Minnesota VIKINGS</v>
      </c>
    </row>
    <row r="19" spans="1:19" ht="12.75">
      <c r="A19" s="15" t="s">
        <v>124</v>
      </c>
      <c r="B19" s="8" t="s">
        <v>52</v>
      </c>
      <c r="C19" s="8" t="s">
        <v>57</v>
      </c>
      <c r="D19" s="8" t="s">
        <v>62</v>
      </c>
      <c r="E19" s="8" t="s">
        <v>45</v>
      </c>
      <c r="F19" s="8" t="s">
        <v>63</v>
      </c>
      <c r="G19" s="8" t="s">
        <v>76</v>
      </c>
      <c r="H19" s="8" t="s">
        <v>58</v>
      </c>
      <c r="I19" s="8" t="s">
        <v>48</v>
      </c>
      <c r="J19" s="8" t="s">
        <v>43</v>
      </c>
      <c r="K19" t="str">
        <f>VLOOKUP(B19,Teams!$B$1:$C$16,2,FALSE)</f>
        <v>Seattle SEAHAWKS</v>
      </c>
      <c r="L19" t="str">
        <f>VLOOKUP(C19,Teams!$B$1:$C$16,2,FALSE)</f>
        <v>Philadelphia EAGLES</v>
      </c>
      <c r="M19" t="str">
        <f>VLOOKUP(D19,Teams!$B$1:$C$16,2,FALSE)</f>
        <v>Chicago BEARS</v>
      </c>
      <c r="N19" t="str">
        <f>VLOOKUP(E19,Teams!$B$1:$C$16,2,FALSE)</f>
        <v>New Orleans SAINTS</v>
      </c>
      <c r="O19" t="str">
        <f>VLOOKUP(F19,Teams!$B$17:$C$32,2,FALSE)</f>
        <v>Denver BRONCOS</v>
      </c>
      <c r="P19" t="str">
        <f>VLOOKUP(G19,Teams!$B$17:$C$32,2,FALSE)</f>
        <v>Miami DOLPHINS</v>
      </c>
      <c r="Q19" t="str">
        <f>VLOOKUP(H19,Teams!$B$17:$C$32,2,FALSE)</f>
        <v>Pittsburgh STEELERS</v>
      </c>
      <c r="R19" t="str">
        <f>VLOOKUP(I19,Teams!$B$17:$C$32,2,FALSE)</f>
        <v>Indianapolis COLTS</v>
      </c>
      <c r="S19" t="str">
        <f>VLOOKUP(J19,Teams!$B$1:$C$32,2,FALSE)</f>
        <v>Dallas COWBOYS</v>
      </c>
    </row>
    <row r="20" spans="1:19" ht="12.75">
      <c r="A20" s="15" t="s">
        <v>125</v>
      </c>
      <c r="B20" s="8" t="s">
        <v>52</v>
      </c>
      <c r="C20" s="8" t="s">
        <v>44</v>
      </c>
      <c r="D20" s="8" t="s">
        <v>43</v>
      </c>
      <c r="E20" s="8" t="s">
        <v>45</v>
      </c>
      <c r="F20" s="8" t="s">
        <v>49</v>
      </c>
      <c r="G20" s="8" t="s">
        <v>58</v>
      </c>
      <c r="H20" s="8" t="s">
        <v>47</v>
      </c>
      <c r="I20" s="8" t="s">
        <v>50</v>
      </c>
      <c r="J20" s="8" t="s">
        <v>71</v>
      </c>
      <c r="K20" t="str">
        <f>VLOOKUP(B20,Teams!$B$1:$C$16,2,FALSE)</f>
        <v>Seattle SEAHAWKS</v>
      </c>
      <c r="L20" t="str">
        <f>VLOOKUP(C20,Teams!$B$1:$C$16,2,FALSE)</f>
        <v>Minnesota VIKINGS</v>
      </c>
      <c r="M20" t="str">
        <f>VLOOKUP(D20,Teams!$B$1:$C$16,2,FALSE)</f>
        <v>Dallas COWBOYS</v>
      </c>
      <c r="N20" t="str">
        <f>VLOOKUP(E20,Teams!$B$1:$C$16,2,FALSE)</f>
        <v>New Orleans SAINTS</v>
      </c>
      <c r="O20" t="str">
        <f>VLOOKUP(F20,Teams!$B$17:$C$32,2,FALSE)</f>
        <v>San Diego CHARGERS</v>
      </c>
      <c r="P20" t="str">
        <f>VLOOKUP(G20,Teams!$B$17:$C$32,2,FALSE)</f>
        <v>Pittsburgh STEELERS</v>
      </c>
      <c r="Q20" t="str">
        <f>VLOOKUP(H20,Teams!$B$17:$C$32,2,FALSE)</f>
        <v>New England PATRIOTS</v>
      </c>
      <c r="R20" t="str">
        <f>VLOOKUP(I20,Teams!$B$17:$C$32,2,FALSE)</f>
        <v>Jacksonville JAGUARS</v>
      </c>
      <c r="S20" t="str">
        <f>VLOOKUP(J20,Teams!$B$1:$C$32,2,FALSE)</f>
        <v>Tampa Bay BUCCANEERS</v>
      </c>
    </row>
    <row r="21" spans="1:19" ht="12.75">
      <c r="A21" s="15" t="s">
        <v>126</v>
      </c>
      <c r="B21" s="8" t="s">
        <v>53</v>
      </c>
      <c r="C21" s="8" t="s">
        <v>45</v>
      </c>
      <c r="D21" s="8" t="s">
        <v>52</v>
      </c>
      <c r="E21" s="8" t="s">
        <v>43</v>
      </c>
      <c r="F21" s="8" t="s">
        <v>49</v>
      </c>
      <c r="G21" s="8" t="s">
        <v>47</v>
      </c>
      <c r="H21" s="8" t="s">
        <v>48</v>
      </c>
      <c r="I21" s="8" t="s">
        <v>50</v>
      </c>
      <c r="J21" s="8" t="s">
        <v>65</v>
      </c>
      <c r="K21" t="str">
        <f>VLOOKUP(B21,Teams!$B$1:$C$16,2,FALSE)</f>
        <v>New York GIANTS</v>
      </c>
      <c r="L21" t="str">
        <f>VLOOKUP(C21,Teams!$B$1:$C$16,2,FALSE)</f>
        <v>New Orleans SAINTS</v>
      </c>
      <c r="M21" t="str">
        <f>VLOOKUP(D21,Teams!$B$1:$C$16,2,FALSE)</f>
        <v>Seattle SEAHAWKS</v>
      </c>
      <c r="N21" t="str">
        <f>VLOOKUP(E21,Teams!$B$1:$C$16,2,FALSE)</f>
        <v>Dallas COWBOYS</v>
      </c>
      <c r="O21" t="str">
        <f>VLOOKUP(F21,Teams!$B$17:$C$32,2,FALSE)</f>
        <v>San Diego CHARGERS</v>
      </c>
      <c r="P21" t="str">
        <f>VLOOKUP(G21,Teams!$B$17:$C$32,2,FALSE)</f>
        <v>New England PATRIOTS</v>
      </c>
      <c r="Q21" t="str">
        <f>VLOOKUP(H21,Teams!$B$17:$C$32,2,FALSE)</f>
        <v>Indianapolis COLTS</v>
      </c>
      <c r="R21" t="str">
        <f>VLOOKUP(I21,Teams!$B$17:$C$32,2,FALSE)</f>
        <v>Jacksonville JAGUARS</v>
      </c>
      <c r="S21" t="str">
        <f>VLOOKUP(J21,Teams!$B$1:$C$32,2,FALSE)</f>
        <v>Cleveland BROWNS</v>
      </c>
    </row>
    <row r="22" spans="1:19" ht="12.75">
      <c r="A22" s="15" t="s">
        <v>127</v>
      </c>
      <c r="B22" s="8" t="s">
        <v>43</v>
      </c>
      <c r="C22" s="8" t="s">
        <v>52</v>
      </c>
      <c r="D22" s="8" t="s">
        <v>45</v>
      </c>
      <c r="E22" s="8" t="s">
        <v>44</v>
      </c>
      <c r="F22" s="8" t="s">
        <v>49</v>
      </c>
      <c r="G22" s="8" t="s">
        <v>47</v>
      </c>
      <c r="H22" s="8" t="s">
        <v>65</v>
      </c>
      <c r="I22" s="8" t="s">
        <v>50</v>
      </c>
      <c r="J22" s="8" t="s">
        <v>48</v>
      </c>
      <c r="K22" t="str">
        <f>VLOOKUP(B22,Teams!$B$1:$C$16,2,FALSE)</f>
        <v>Dallas COWBOYS</v>
      </c>
      <c r="L22" t="str">
        <f>VLOOKUP(C22,Teams!$B$1:$C$16,2,FALSE)</f>
        <v>Seattle SEAHAWKS</v>
      </c>
      <c r="M22" t="str">
        <f>VLOOKUP(D22,Teams!$B$1:$C$16,2,FALSE)</f>
        <v>New Orleans SAINTS</v>
      </c>
      <c r="N22" t="str">
        <f>VLOOKUP(E22,Teams!$B$1:$C$16,2,FALSE)</f>
        <v>Minnesota VIKINGS</v>
      </c>
      <c r="O22" t="str">
        <f>VLOOKUP(F22,Teams!$B$17:$C$32,2,FALSE)</f>
        <v>San Diego CHARGERS</v>
      </c>
      <c r="P22" t="str">
        <f>VLOOKUP(G22,Teams!$B$17:$C$32,2,FALSE)</f>
        <v>New England PATRIOTS</v>
      </c>
      <c r="Q22" t="str">
        <f>VLOOKUP(H22,Teams!$B$17:$C$32,2,FALSE)</f>
        <v>Cleveland BROWNS</v>
      </c>
      <c r="R22" t="str">
        <f>VLOOKUP(I22,Teams!$B$17:$C$32,2,FALSE)</f>
        <v>Jacksonville JAGUARS</v>
      </c>
      <c r="S22" t="str">
        <f>VLOOKUP(J22,Teams!$B$1:$C$32,2,FALSE)</f>
        <v>Indianapolis COLTS</v>
      </c>
    </row>
    <row r="23" spans="1:19" ht="12.75">
      <c r="A23" s="15" t="s">
        <v>128</v>
      </c>
      <c r="B23" s="8" t="s">
        <v>43</v>
      </c>
      <c r="C23" s="8" t="s">
        <v>44</v>
      </c>
      <c r="D23" s="8" t="s">
        <v>52</v>
      </c>
      <c r="E23" s="8" t="s">
        <v>60</v>
      </c>
      <c r="F23" s="8" t="s">
        <v>55</v>
      </c>
      <c r="G23" s="8" t="s">
        <v>48</v>
      </c>
      <c r="H23" s="8" t="s">
        <v>58</v>
      </c>
      <c r="I23" s="8" t="s">
        <v>47</v>
      </c>
      <c r="J23" s="8" t="s">
        <v>50</v>
      </c>
      <c r="K23" t="str">
        <f>VLOOKUP(B23,Teams!$B$1:$C$16,2,FALSE)</f>
        <v>Dallas COWBOYS</v>
      </c>
      <c r="L23" t="str">
        <f>VLOOKUP(C23,Teams!$B$1:$C$16,2,FALSE)</f>
        <v>Minnesota VIKINGS</v>
      </c>
      <c r="M23" t="str">
        <f>VLOOKUP(D23,Teams!$B$1:$C$16,2,FALSE)</f>
        <v>Seattle SEAHAWKS</v>
      </c>
      <c r="N23" t="str">
        <f>VLOOKUP(E23,Teams!$B$1:$C$16,2,FALSE)</f>
        <v>Carolina PANTHERS</v>
      </c>
      <c r="O23" t="str">
        <f>VLOOKUP(F23,Teams!$B$17:$C$32,2,FALSE)</f>
        <v>Baltimore RAVENS</v>
      </c>
      <c r="P23" t="str">
        <f>VLOOKUP(G23,Teams!$B$17:$C$32,2,FALSE)</f>
        <v>Indianapolis COLTS</v>
      </c>
      <c r="Q23" t="str">
        <f>VLOOKUP(H23,Teams!$B$17:$C$32,2,FALSE)</f>
        <v>Pittsburgh STEELERS</v>
      </c>
      <c r="R23" t="str">
        <f>VLOOKUP(I23,Teams!$B$17:$C$32,2,FALSE)</f>
        <v>New England PATRIOTS</v>
      </c>
      <c r="S23" t="str">
        <f>VLOOKUP(J23,Teams!$B$1:$C$32,2,FALSE)</f>
        <v>Jacksonville JAGUARS</v>
      </c>
    </row>
    <row r="24" spans="1:19" ht="12.75">
      <c r="A24" s="15" t="s">
        <v>129</v>
      </c>
      <c r="B24" s="8" t="s">
        <v>71</v>
      </c>
      <c r="C24" s="8" t="s">
        <v>52</v>
      </c>
      <c r="D24" s="8" t="s">
        <v>53</v>
      </c>
      <c r="E24" s="8" t="s">
        <v>43</v>
      </c>
      <c r="F24" s="8" t="s">
        <v>48</v>
      </c>
      <c r="G24" s="8" t="s">
        <v>49</v>
      </c>
      <c r="H24" s="8" t="s">
        <v>58</v>
      </c>
      <c r="I24" s="8" t="s">
        <v>47</v>
      </c>
      <c r="J24" s="8" t="s">
        <v>50</v>
      </c>
      <c r="K24" t="str">
        <f>VLOOKUP(B24,Teams!$B$1:$C$16,2,FALSE)</f>
        <v>Tampa Bay BUCCANEERS</v>
      </c>
      <c r="L24" t="str">
        <f>VLOOKUP(C24,Teams!$B$1:$C$16,2,FALSE)</f>
        <v>Seattle SEAHAWKS</v>
      </c>
      <c r="M24" t="str">
        <f>VLOOKUP(D24,Teams!$B$1:$C$16,2,FALSE)</f>
        <v>New York GIANTS</v>
      </c>
      <c r="N24" t="str">
        <f>VLOOKUP(E24,Teams!$B$1:$C$16,2,FALSE)</f>
        <v>Dallas COWBOYS</v>
      </c>
      <c r="O24" t="str">
        <f>VLOOKUP(F24,Teams!$B$17:$C$32,2,FALSE)</f>
        <v>Indianapolis COLTS</v>
      </c>
      <c r="P24" t="str">
        <f>VLOOKUP(G24,Teams!$B$17:$C$32,2,FALSE)</f>
        <v>San Diego CHARGERS</v>
      </c>
      <c r="Q24" t="str">
        <f>VLOOKUP(H24,Teams!$B$17:$C$32,2,FALSE)</f>
        <v>Pittsburgh STEELERS</v>
      </c>
      <c r="R24" t="str">
        <f>VLOOKUP(I24,Teams!$B$17:$C$32,2,FALSE)</f>
        <v>New England PATRIOTS</v>
      </c>
      <c r="S24" t="str">
        <f>VLOOKUP(J24,Teams!$B$1:$C$32,2,FALSE)</f>
        <v>Jacksonville JAGUARS</v>
      </c>
    </row>
    <row r="25" spans="1:19" ht="12.75">
      <c r="A25" s="15" t="s">
        <v>130</v>
      </c>
      <c r="B25" s="8" t="s">
        <v>53</v>
      </c>
      <c r="C25" s="8" t="s">
        <v>52</v>
      </c>
      <c r="D25" s="8" t="s">
        <v>43</v>
      </c>
      <c r="E25" s="8" t="s">
        <v>62</v>
      </c>
      <c r="F25" s="8" t="s">
        <v>47</v>
      </c>
      <c r="G25" s="8" t="s">
        <v>58</v>
      </c>
      <c r="H25" s="8" t="s">
        <v>48</v>
      </c>
      <c r="I25" s="8" t="s">
        <v>63</v>
      </c>
      <c r="J25" s="8" t="s">
        <v>72</v>
      </c>
      <c r="K25" t="str">
        <f>VLOOKUP(B25,Teams!$B$1:$C$16,2,FALSE)</f>
        <v>New York GIANTS</v>
      </c>
      <c r="L25" t="str">
        <f>VLOOKUP(C25,Teams!$B$1:$C$16,2,FALSE)</f>
        <v>Seattle SEAHAWKS</v>
      </c>
      <c r="M25" t="str">
        <f>VLOOKUP(D25,Teams!$B$1:$C$16,2,FALSE)</f>
        <v>Dallas COWBOYS</v>
      </c>
      <c r="N25" t="str">
        <f>VLOOKUP(E25,Teams!$B$1:$C$16,2,FALSE)</f>
        <v>Chicago BEARS</v>
      </c>
      <c r="O25" t="str">
        <f>VLOOKUP(F25,Teams!$B$17:$C$32,2,FALSE)</f>
        <v>New England PATRIOTS</v>
      </c>
      <c r="P25" t="str">
        <f>VLOOKUP(G25,Teams!$B$17:$C$32,2,FALSE)</f>
        <v>Pittsburgh STEELERS</v>
      </c>
      <c r="Q25" t="str">
        <f>VLOOKUP(H25,Teams!$B$17:$C$32,2,FALSE)</f>
        <v>Indianapolis COLTS</v>
      </c>
      <c r="R25" t="str">
        <f>VLOOKUP(I25,Teams!$B$17:$C$32,2,FALSE)</f>
        <v>Denver BRONCOS</v>
      </c>
      <c r="S25" t="str">
        <f>VLOOKUP(J25,Teams!$B$1:$C$32,2,FALSE)</f>
        <v>Washington REDSKINS</v>
      </c>
    </row>
    <row r="26" spans="1:19" ht="12.75">
      <c r="A26" s="15" t="s">
        <v>131</v>
      </c>
      <c r="B26" s="8" t="s">
        <v>53</v>
      </c>
      <c r="C26" s="8" t="s">
        <v>60</v>
      </c>
      <c r="D26" s="8" t="s">
        <v>71</v>
      </c>
      <c r="E26" s="8" t="s">
        <v>52</v>
      </c>
      <c r="F26" s="8" t="s">
        <v>49</v>
      </c>
      <c r="G26" s="8" t="s">
        <v>50</v>
      </c>
      <c r="H26" s="8" t="s">
        <v>48</v>
      </c>
      <c r="I26" s="8" t="s">
        <v>47</v>
      </c>
      <c r="J26" s="8" t="s">
        <v>51</v>
      </c>
      <c r="K26" t="str">
        <f>VLOOKUP(B26,Teams!$B$1:$C$16,2,FALSE)</f>
        <v>New York GIANTS</v>
      </c>
      <c r="L26" t="str">
        <f>VLOOKUP(C26,Teams!$B$1:$C$16,2,FALSE)</f>
        <v>Carolina PANTHERS</v>
      </c>
      <c r="M26" t="str">
        <f>VLOOKUP(D26,Teams!$B$1:$C$16,2,FALSE)</f>
        <v>Tampa Bay BUCCANEERS</v>
      </c>
      <c r="N26" t="str">
        <f>VLOOKUP(E26,Teams!$B$1:$C$16,2,FALSE)</f>
        <v>Seattle SEAHAWKS</v>
      </c>
      <c r="O26" t="str">
        <f>VLOOKUP(F26,Teams!$B$17:$C$32,2,FALSE)</f>
        <v>San Diego CHARGERS</v>
      </c>
      <c r="P26" t="str">
        <f>VLOOKUP(G26,Teams!$B$17:$C$32,2,FALSE)</f>
        <v>Jacksonville JAGUARS</v>
      </c>
      <c r="Q26" t="str">
        <f>VLOOKUP(H26,Teams!$B$17:$C$32,2,FALSE)</f>
        <v>Indianapolis COLTS</v>
      </c>
      <c r="R26" t="str">
        <f>VLOOKUP(I26,Teams!$B$17:$C$32,2,FALSE)</f>
        <v>New England PATRIOTS</v>
      </c>
      <c r="S26" t="str">
        <f>VLOOKUP(J26,Teams!$B$1:$C$32,2,FALSE)</f>
        <v>New York JETS</v>
      </c>
    </row>
    <row r="27" spans="1:19" ht="12.75">
      <c r="A27" s="15" t="s">
        <v>132</v>
      </c>
      <c r="B27" s="8" t="s">
        <v>43</v>
      </c>
      <c r="C27" s="8" t="s">
        <v>71</v>
      </c>
      <c r="D27" s="8" t="s">
        <v>52</v>
      </c>
      <c r="E27" s="8" t="s">
        <v>60</v>
      </c>
      <c r="F27" s="8" t="s">
        <v>47</v>
      </c>
      <c r="G27" s="8" t="s">
        <v>48</v>
      </c>
      <c r="H27" s="8" t="s">
        <v>49</v>
      </c>
      <c r="I27" s="8" t="s">
        <v>58</v>
      </c>
      <c r="J27" s="8" t="s">
        <v>50</v>
      </c>
      <c r="K27" t="str">
        <f>VLOOKUP(B27,Teams!$B$1:$C$16,2,FALSE)</f>
        <v>Dallas COWBOYS</v>
      </c>
      <c r="L27" t="str">
        <f>VLOOKUP(C27,Teams!$B$1:$C$16,2,FALSE)</f>
        <v>Tampa Bay BUCCANEERS</v>
      </c>
      <c r="M27" t="str">
        <f>VLOOKUP(D27,Teams!$B$1:$C$16,2,FALSE)</f>
        <v>Seattle SEAHAWKS</v>
      </c>
      <c r="N27" t="str">
        <f>VLOOKUP(E27,Teams!$B$1:$C$16,2,FALSE)</f>
        <v>Carolina PANTHERS</v>
      </c>
      <c r="O27" t="str">
        <f>VLOOKUP(F27,Teams!$B$17:$C$32,2,FALSE)</f>
        <v>New England PATRIOTS</v>
      </c>
      <c r="P27" t="str">
        <f>VLOOKUP(G27,Teams!$B$17:$C$32,2,FALSE)</f>
        <v>Indianapolis COLTS</v>
      </c>
      <c r="Q27" t="str">
        <f>VLOOKUP(H27,Teams!$B$17:$C$32,2,FALSE)</f>
        <v>San Diego CHARGERS</v>
      </c>
      <c r="R27" t="str">
        <f>VLOOKUP(I27,Teams!$B$17:$C$32,2,FALSE)</f>
        <v>Pittsburgh STEELERS</v>
      </c>
      <c r="S27" t="str">
        <f>VLOOKUP(J27,Teams!$B$1:$C$32,2,FALSE)</f>
        <v>Jacksonville JAGUARS</v>
      </c>
    </row>
    <row r="28" spans="1:19" ht="12.75">
      <c r="A28" s="15" t="s">
        <v>133</v>
      </c>
      <c r="B28" s="8" t="s">
        <v>43</v>
      </c>
      <c r="C28" s="8" t="s">
        <v>60</v>
      </c>
      <c r="D28" s="8" t="s">
        <v>57</v>
      </c>
      <c r="E28" s="8" t="s">
        <v>52</v>
      </c>
      <c r="F28" s="8" t="s">
        <v>49</v>
      </c>
      <c r="G28" s="8" t="s">
        <v>47</v>
      </c>
      <c r="H28" s="8" t="s">
        <v>48</v>
      </c>
      <c r="I28" s="8" t="s">
        <v>58</v>
      </c>
      <c r="J28" s="8" t="s">
        <v>45</v>
      </c>
      <c r="K28" t="str">
        <f>VLOOKUP(B28,Teams!$B$1:$C$16,2,FALSE)</f>
        <v>Dallas COWBOYS</v>
      </c>
      <c r="L28" t="str">
        <f>VLOOKUP(C28,Teams!$B$1:$C$16,2,FALSE)</f>
        <v>Carolina PANTHERS</v>
      </c>
      <c r="M28" t="str">
        <f>VLOOKUP(D28,Teams!$B$1:$C$16,2,FALSE)</f>
        <v>Philadelphia EAGLES</v>
      </c>
      <c r="N28" t="str">
        <f>VLOOKUP(E28,Teams!$B$1:$C$16,2,FALSE)</f>
        <v>Seattle SEAHAWKS</v>
      </c>
      <c r="O28" t="str">
        <f>VLOOKUP(F28,Teams!$B$17:$C$32,2,FALSE)</f>
        <v>San Diego CHARGERS</v>
      </c>
      <c r="P28" t="str">
        <f>VLOOKUP(G28,Teams!$B$17:$C$32,2,FALSE)</f>
        <v>New England PATRIOTS</v>
      </c>
      <c r="Q28" t="str">
        <f>VLOOKUP(H28,Teams!$B$17:$C$32,2,FALSE)</f>
        <v>Indianapolis COLTS</v>
      </c>
      <c r="R28" t="str">
        <f>VLOOKUP(I28,Teams!$B$17:$C$32,2,FALSE)</f>
        <v>Pittsburgh STEELERS</v>
      </c>
      <c r="S28" t="str">
        <f>VLOOKUP(J28,Teams!$B$1:$C$32,2,FALSE)</f>
        <v>New Orleans SAINTS</v>
      </c>
    </row>
    <row r="29" spans="1:19" ht="12.75">
      <c r="A29" s="15" t="s">
        <v>134</v>
      </c>
      <c r="B29" s="8" t="s">
        <v>43</v>
      </c>
      <c r="C29" s="8" t="s">
        <v>54</v>
      </c>
      <c r="D29" s="8" t="s">
        <v>62</v>
      </c>
      <c r="E29" s="8" t="s">
        <v>57</v>
      </c>
      <c r="F29" s="8" t="s">
        <v>47</v>
      </c>
      <c r="G29" s="8" t="s">
        <v>48</v>
      </c>
      <c r="H29" s="8" t="s">
        <v>76</v>
      </c>
      <c r="I29" s="8" t="s">
        <v>51</v>
      </c>
      <c r="J29" s="8" t="s">
        <v>58</v>
      </c>
      <c r="K29" t="str">
        <f>VLOOKUP(B29,Teams!$B$1:$C$16,2,FALSE)</f>
        <v>Dallas COWBOYS</v>
      </c>
      <c r="L29" t="str">
        <f>VLOOKUP(C29,Teams!$B$1:$C$16,2,FALSE)</f>
        <v>Atlanta FALCONS</v>
      </c>
      <c r="M29" t="str">
        <f>VLOOKUP(D29,Teams!$B$1:$C$16,2,FALSE)</f>
        <v>Chicago BEARS</v>
      </c>
      <c r="N29" t="str">
        <f>VLOOKUP(E29,Teams!$B$1:$C$16,2,FALSE)</f>
        <v>Philadelphia EAGLES</v>
      </c>
      <c r="O29" t="str">
        <f>VLOOKUP(F29,Teams!$B$17:$C$32,2,FALSE)</f>
        <v>New England PATRIOTS</v>
      </c>
      <c r="P29" t="str">
        <f>VLOOKUP(G29,Teams!$B$17:$C$32,2,FALSE)</f>
        <v>Indianapolis COLTS</v>
      </c>
      <c r="Q29" t="str">
        <f>VLOOKUP(H29,Teams!$B$17:$C$32,2,FALSE)</f>
        <v>Miami DOLPHINS</v>
      </c>
      <c r="R29" t="str">
        <f>VLOOKUP(I29,Teams!$B$17:$C$32,2,FALSE)</f>
        <v>New York JETS</v>
      </c>
      <c r="S29" t="str">
        <f>VLOOKUP(J29,Teams!$B$1:$C$32,2,FALSE)</f>
        <v>Pittsburgh STEELERS</v>
      </c>
    </row>
    <row r="30" spans="1:19" ht="12.75">
      <c r="A30" s="15" t="s">
        <v>135</v>
      </c>
      <c r="B30" s="8" t="s">
        <v>43</v>
      </c>
      <c r="C30" s="8" t="s">
        <v>45</v>
      </c>
      <c r="D30" s="8" t="s">
        <v>44</v>
      </c>
      <c r="E30" s="8" t="s">
        <v>52</v>
      </c>
      <c r="F30" s="8" t="s">
        <v>49</v>
      </c>
      <c r="G30" s="8" t="s">
        <v>58</v>
      </c>
      <c r="H30" s="8" t="s">
        <v>48</v>
      </c>
      <c r="I30" s="8" t="s">
        <v>47</v>
      </c>
      <c r="J30" s="8" t="s">
        <v>50</v>
      </c>
      <c r="K30" t="str">
        <f>VLOOKUP(B30,Teams!$B$1:$C$16,2,FALSE)</f>
        <v>Dallas COWBOYS</v>
      </c>
      <c r="L30" t="str">
        <f>VLOOKUP(C30,Teams!$B$1:$C$16,2,FALSE)</f>
        <v>New Orleans SAINTS</v>
      </c>
      <c r="M30" t="str">
        <f>VLOOKUP(D30,Teams!$B$1:$C$16,2,FALSE)</f>
        <v>Minnesota VIKINGS</v>
      </c>
      <c r="N30" t="str">
        <f>VLOOKUP(E30,Teams!$B$1:$C$16,2,FALSE)</f>
        <v>Seattle SEAHAWKS</v>
      </c>
      <c r="O30" t="str">
        <f>VLOOKUP(F30,Teams!$B$17:$C$32,2,FALSE)</f>
        <v>San Diego CHARGERS</v>
      </c>
      <c r="P30" t="str">
        <f>VLOOKUP(G30,Teams!$B$17:$C$32,2,FALSE)</f>
        <v>Pittsburgh STEELERS</v>
      </c>
      <c r="Q30" t="str">
        <f>VLOOKUP(H30,Teams!$B$17:$C$32,2,FALSE)</f>
        <v>Indianapolis COLTS</v>
      </c>
      <c r="R30" t="str">
        <f>VLOOKUP(I30,Teams!$B$17:$C$32,2,FALSE)</f>
        <v>New England PATRIOTS</v>
      </c>
      <c r="S30" t="str">
        <f>VLOOKUP(J30,Teams!$B$1:$C$32,2,FALSE)</f>
        <v>Jacksonville JAGUARS</v>
      </c>
    </row>
    <row r="31" spans="1:19" ht="12.75">
      <c r="A31" s="15" t="s">
        <v>136</v>
      </c>
      <c r="B31" s="8" t="s">
        <v>43</v>
      </c>
      <c r="C31" s="8" t="s">
        <v>53</v>
      </c>
      <c r="D31" s="8" t="s">
        <v>60</v>
      </c>
      <c r="E31" s="8" t="s">
        <v>44</v>
      </c>
      <c r="F31" s="8" t="s">
        <v>69</v>
      </c>
      <c r="G31" s="8" t="s">
        <v>49</v>
      </c>
      <c r="H31" s="8" t="s">
        <v>47</v>
      </c>
      <c r="I31" s="8" t="s">
        <v>50</v>
      </c>
      <c r="J31" s="8" t="s">
        <v>62</v>
      </c>
      <c r="K31" t="str">
        <f>VLOOKUP(B31,Teams!$B$1:$C$16,2,FALSE)</f>
        <v>Dallas COWBOYS</v>
      </c>
      <c r="L31" t="str">
        <f>VLOOKUP(C31,Teams!$B$1:$C$16,2,FALSE)</f>
        <v>New York GIANTS</v>
      </c>
      <c r="M31" t="str">
        <f>VLOOKUP(D31,Teams!$B$1:$C$16,2,FALSE)</f>
        <v>Carolina PANTHERS</v>
      </c>
      <c r="N31" t="str">
        <f>VLOOKUP(E31,Teams!$B$1:$C$16,2,FALSE)</f>
        <v>Minnesota VIKINGS</v>
      </c>
      <c r="O31" t="str">
        <f>VLOOKUP(F31,Teams!$B$17:$C$32,2,FALSE)</f>
        <v>Oakland RAIDERS</v>
      </c>
      <c r="P31" t="str">
        <f>VLOOKUP(G31,Teams!$B$17:$C$32,2,FALSE)</f>
        <v>San Diego CHARGERS</v>
      </c>
      <c r="Q31" t="str">
        <f>VLOOKUP(H31,Teams!$B$17:$C$32,2,FALSE)</f>
        <v>New England PATRIOTS</v>
      </c>
      <c r="R31" t="str">
        <f>VLOOKUP(I31,Teams!$B$17:$C$32,2,FALSE)</f>
        <v>Jacksonville JAGUARS</v>
      </c>
      <c r="S31" t="str">
        <f>VLOOKUP(J31,Teams!$B$1:$C$32,2,FALSE)</f>
        <v>Chicago BEARS</v>
      </c>
    </row>
    <row r="32" spans="1:19" ht="12.75">
      <c r="A32" s="15" t="s">
        <v>137</v>
      </c>
      <c r="B32" s="8" t="s">
        <v>43</v>
      </c>
      <c r="C32" s="8" t="s">
        <v>44</v>
      </c>
      <c r="D32" s="8" t="s">
        <v>71</v>
      </c>
      <c r="E32" s="8" t="s">
        <v>52</v>
      </c>
      <c r="F32" s="8" t="s">
        <v>47</v>
      </c>
      <c r="G32" s="8" t="s">
        <v>49</v>
      </c>
      <c r="H32" s="8" t="s">
        <v>63</v>
      </c>
      <c r="I32" s="8" t="s">
        <v>48</v>
      </c>
      <c r="J32" s="8" t="s">
        <v>73</v>
      </c>
      <c r="K32" t="str">
        <f>VLOOKUP(B32,Teams!$B$1:$C$16,2,FALSE)</f>
        <v>Dallas COWBOYS</v>
      </c>
      <c r="L32" t="str">
        <f>VLOOKUP(C32,Teams!$B$1:$C$16,2,FALSE)</f>
        <v>Minnesota VIKINGS</v>
      </c>
      <c r="M32" t="str">
        <f>VLOOKUP(D32,Teams!$B$1:$C$16,2,FALSE)</f>
        <v>Tampa Bay BUCCANEERS</v>
      </c>
      <c r="N32" t="str">
        <f>VLOOKUP(E32,Teams!$B$1:$C$16,2,FALSE)</f>
        <v>Seattle SEAHAWKS</v>
      </c>
      <c r="O32" t="str">
        <f>VLOOKUP(F32,Teams!$B$17:$C$32,2,FALSE)</f>
        <v>New England PATRIOTS</v>
      </c>
      <c r="P32" t="str">
        <f>VLOOKUP(G32,Teams!$B$17:$C$32,2,FALSE)</f>
        <v>San Diego CHARGERS</v>
      </c>
      <c r="Q32" t="str">
        <f>VLOOKUP(H32,Teams!$B$17:$C$32,2,FALSE)</f>
        <v>Denver BRONCOS</v>
      </c>
      <c r="R32" t="str">
        <f>VLOOKUP(I32,Teams!$B$17:$C$32,2,FALSE)</f>
        <v>Indianapolis COLTS</v>
      </c>
      <c r="S32" t="str">
        <f>VLOOKUP(J32,Teams!$B$1:$C$32,2,FALSE)</f>
        <v>San Francisco 49ERS</v>
      </c>
    </row>
    <row r="33" spans="1:19" ht="12.75">
      <c r="A33" s="15" t="s">
        <v>138</v>
      </c>
      <c r="B33" s="8" t="s">
        <v>43</v>
      </c>
      <c r="C33" s="8" t="s">
        <v>57</v>
      </c>
      <c r="D33" s="8" t="s">
        <v>45</v>
      </c>
      <c r="E33" s="8" t="s">
        <v>44</v>
      </c>
      <c r="F33" s="8" t="s">
        <v>47</v>
      </c>
      <c r="G33" s="8" t="s">
        <v>48</v>
      </c>
      <c r="H33" s="8" t="s">
        <v>50</v>
      </c>
      <c r="I33" s="8" t="s">
        <v>49</v>
      </c>
      <c r="J33" s="8" t="s">
        <v>60</v>
      </c>
      <c r="K33" t="str">
        <f>VLOOKUP(B33,Teams!$B$1:$C$16,2,FALSE)</f>
        <v>Dallas COWBOYS</v>
      </c>
      <c r="L33" t="str">
        <f>VLOOKUP(C33,Teams!$B$1:$C$16,2,FALSE)</f>
        <v>Philadelphia EAGLES</v>
      </c>
      <c r="M33" t="str">
        <f>VLOOKUP(D33,Teams!$B$1:$C$16,2,FALSE)</f>
        <v>New Orleans SAINTS</v>
      </c>
      <c r="N33" t="str">
        <f>VLOOKUP(E33,Teams!$B$1:$C$16,2,FALSE)</f>
        <v>Minnesota VIKINGS</v>
      </c>
      <c r="O33" t="str">
        <f>VLOOKUP(F33,Teams!$B$17:$C$32,2,FALSE)</f>
        <v>New England PATRIOTS</v>
      </c>
      <c r="P33" t="str">
        <f>VLOOKUP(G33,Teams!$B$17:$C$32,2,FALSE)</f>
        <v>Indianapolis COLTS</v>
      </c>
      <c r="Q33" t="str">
        <f>VLOOKUP(H33,Teams!$B$17:$C$32,2,FALSE)</f>
        <v>Jacksonville JAGUARS</v>
      </c>
      <c r="R33" t="str">
        <f>VLOOKUP(I33,Teams!$B$17:$C$32,2,FALSE)</f>
        <v>San Diego CHARGERS</v>
      </c>
      <c r="S33" t="str">
        <f>VLOOKUP(J33,Teams!$B$1:$C$32,2,FALSE)</f>
        <v>Carolina PANTHERS</v>
      </c>
    </row>
    <row r="34" spans="1:19" ht="12.75">
      <c r="A34" s="15" t="s">
        <v>139</v>
      </c>
      <c r="B34" s="8" t="s">
        <v>45</v>
      </c>
      <c r="C34" s="8" t="s">
        <v>43</v>
      </c>
      <c r="D34" s="8" t="s">
        <v>52</v>
      </c>
      <c r="E34" s="8" t="s">
        <v>44</v>
      </c>
      <c r="F34" s="8" t="s">
        <v>47</v>
      </c>
      <c r="G34" s="8" t="s">
        <v>49</v>
      </c>
      <c r="H34" s="8" t="s">
        <v>48</v>
      </c>
      <c r="I34" s="8" t="s">
        <v>58</v>
      </c>
      <c r="J34" s="8" t="s">
        <v>51</v>
      </c>
      <c r="K34" t="str">
        <f>VLOOKUP(B34,Teams!$B$1:$C$16,2,FALSE)</f>
        <v>New Orleans SAINTS</v>
      </c>
      <c r="L34" t="str">
        <f>VLOOKUP(C34,Teams!$B$1:$C$16,2,FALSE)</f>
        <v>Dallas COWBOYS</v>
      </c>
      <c r="M34" t="str">
        <f>VLOOKUP(D34,Teams!$B$1:$C$16,2,FALSE)</f>
        <v>Seattle SEAHAWKS</v>
      </c>
      <c r="N34" t="str">
        <f>VLOOKUP(E34,Teams!$B$1:$C$16,2,FALSE)</f>
        <v>Minnesota VIKINGS</v>
      </c>
      <c r="O34" t="str">
        <f>VLOOKUP(F34,Teams!$B$17:$C$32,2,FALSE)</f>
        <v>New England PATRIOTS</v>
      </c>
      <c r="P34" t="str">
        <f>VLOOKUP(G34,Teams!$B$17:$C$32,2,FALSE)</f>
        <v>San Diego CHARGERS</v>
      </c>
      <c r="Q34" t="str">
        <f>VLOOKUP(H34,Teams!$B$17:$C$32,2,FALSE)</f>
        <v>Indianapolis COLTS</v>
      </c>
      <c r="R34" t="str">
        <f>VLOOKUP(I34,Teams!$B$17:$C$32,2,FALSE)</f>
        <v>Pittsburgh STEELERS</v>
      </c>
      <c r="S34" t="str">
        <f>VLOOKUP(J34,Teams!$B$1:$C$32,2,FALSE)</f>
        <v>New York JETS</v>
      </c>
    </row>
    <row r="35" spans="1:19" ht="12.75">
      <c r="A35" s="15" t="s">
        <v>140</v>
      </c>
      <c r="B35" s="8" t="s">
        <v>45</v>
      </c>
      <c r="C35" s="8" t="s">
        <v>43</v>
      </c>
      <c r="D35" s="8" t="s">
        <v>52</v>
      </c>
      <c r="E35" s="8" t="s">
        <v>44</v>
      </c>
      <c r="F35" s="8" t="s">
        <v>47</v>
      </c>
      <c r="G35" s="8" t="s">
        <v>49</v>
      </c>
      <c r="H35" s="8" t="s">
        <v>48</v>
      </c>
      <c r="I35" s="8" t="s">
        <v>51</v>
      </c>
      <c r="J35" s="8" t="s">
        <v>58</v>
      </c>
      <c r="K35" t="str">
        <f>VLOOKUP(B35,Teams!$B$1:$C$16,2,FALSE)</f>
        <v>New Orleans SAINTS</v>
      </c>
      <c r="L35" t="str">
        <f>VLOOKUP(C35,Teams!$B$1:$C$16,2,FALSE)</f>
        <v>Dallas COWBOYS</v>
      </c>
      <c r="M35" t="str">
        <f>VLOOKUP(D35,Teams!$B$1:$C$16,2,FALSE)</f>
        <v>Seattle SEAHAWKS</v>
      </c>
      <c r="N35" t="str">
        <f>VLOOKUP(E35,Teams!$B$1:$C$16,2,FALSE)</f>
        <v>Minnesota VIKINGS</v>
      </c>
      <c r="O35" t="str">
        <f>VLOOKUP(F35,Teams!$B$17:$C$32,2,FALSE)</f>
        <v>New England PATRIOTS</v>
      </c>
      <c r="P35" t="str">
        <f>VLOOKUP(G35,Teams!$B$17:$C$32,2,FALSE)</f>
        <v>San Diego CHARGERS</v>
      </c>
      <c r="Q35" t="str">
        <f>VLOOKUP(H35,Teams!$B$17:$C$32,2,FALSE)</f>
        <v>Indianapolis COLTS</v>
      </c>
      <c r="R35" t="str">
        <f>VLOOKUP(I35,Teams!$B$17:$C$32,2,FALSE)</f>
        <v>New York JETS</v>
      </c>
      <c r="S35" t="str">
        <f>VLOOKUP(J35,Teams!$B$1:$C$32,2,FALSE)</f>
        <v>Pittsburgh STEELERS</v>
      </c>
    </row>
    <row r="36" spans="1:19" ht="12.75">
      <c r="A36" s="15" t="s">
        <v>141</v>
      </c>
      <c r="B36" s="8" t="s">
        <v>43</v>
      </c>
      <c r="C36" s="8" t="s">
        <v>53</v>
      </c>
      <c r="D36" s="8" t="s">
        <v>44</v>
      </c>
      <c r="E36" s="8" t="s">
        <v>45</v>
      </c>
      <c r="F36" s="8" t="s">
        <v>47</v>
      </c>
      <c r="G36" s="8" t="s">
        <v>48</v>
      </c>
      <c r="H36" s="8" t="s">
        <v>50</v>
      </c>
      <c r="I36" s="8" t="s">
        <v>58</v>
      </c>
      <c r="J36" s="8" t="s">
        <v>49</v>
      </c>
      <c r="K36" t="str">
        <f>VLOOKUP(B36,Teams!$B$1:$C$16,2,FALSE)</f>
        <v>Dallas COWBOYS</v>
      </c>
      <c r="L36" t="str">
        <f>VLOOKUP(C36,Teams!$B$1:$C$16,2,FALSE)</f>
        <v>New York GIANTS</v>
      </c>
      <c r="M36" t="str">
        <f>VLOOKUP(D36,Teams!$B$1:$C$16,2,FALSE)</f>
        <v>Minnesota VIKINGS</v>
      </c>
      <c r="N36" t="str">
        <f>VLOOKUP(E36,Teams!$B$1:$C$16,2,FALSE)</f>
        <v>New Orleans SAINTS</v>
      </c>
      <c r="O36" t="str">
        <f>VLOOKUP(F36,Teams!$B$17:$C$32,2,FALSE)</f>
        <v>New England PATRIOTS</v>
      </c>
      <c r="P36" t="str">
        <f>VLOOKUP(G36,Teams!$B$17:$C$32,2,FALSE)</f>
        <v>Indianapolis COLTS</v>
      </c>
      <c r="Q36" t="str">
        <f>VLOOKUP(H36,Teams!$B$17:$C$32,2,FALSE)</f>
        <v>Jacksonville JAGUARS</v>
      </c>
      <c r="R36" t="str">
        <f>VLOOKUP(I36,Teams!$B$17:$C$32,2,FALSE)</f>
        <v>Pittsburgh STEELERS</v>
      </c>
      <c r="S36" t="str">
        <f>VLOOKUP(J36,Teams!$B$1:$C$32,2,FALSE)</f>
        <v>San Diego CHARGERS</v>
      </c>
    </row>
    <row r="37" spans="1:19" ht="12.75">
      <c r="A37" s="15" t="s">
        <v>142</v>
      </c>
      <c r="B37" s="8" t="s">
        <v>52</v>
      </c>
      <c r="C37" s="8" t="s">
        <v>43</v>
      </c>
      <c r="D37" s="8" t="s">
        <v>44</v>
      </c>
      <c r="E37" s="8" t="s">
        <v>45</v>
      </c>
      <c r="F37" s="8" t="s">
        <v>69</v>
      </c>
      <c r="G37" s="8" t="s">
        <v>47</v>
      </c>
      <c r="H37" s="8" t="s">
        <v>58</v>
      </c>
      <c r="I37" s="8" t="s">
        <v>50</v>
      </c>
      <c r="J37" s="8" t="s">
        <v>46</v>
      </c>
      <c r="K37" t="str">
        <f>VLOOKUP(B37,Teams!$B$1:$C$16,2,FALSE)</f>
        <v>Seattle SEAHAWKS</v>
      </c>
      <c r="L37" t="str">
        <f>VLOOKUP(C37,Teams!$B$1:$C$16,2,FALSE)</f>
        <v>Dallas COWBOYS</v>
      </c>
      <c r="M37" t="str">
        <f>VLOOKUP(D37,Teams!$B$1:$C$16,2,FALSE)</f>
        <v>Minnesota VIKINGS</v>
      </c>
      <c r="N37" t="str">
        <f>VLOOKUP(E37,Teams!$B$1:$C$16,2,FALSE)</f>
        <v>New Orleans SAINTS</v>
      </c>
      <c r="O37" t="str">
        <f>VLOOKUP(F37,Teams!$B$17:$C$32,2,FALSE)</f>
        <v>Oakland RAIDERS</v>
      </c>
      <c r="P37" t="str">
        <f>VLOOKUP(G37,Teams!$B$17:$C$32,2,FALSE)</f>
        <v>New England PATRIOTS</v>
      </c>
      <c r="Q37" t="str">
        <f>VLOOKUP(H37,Teams!$B$17:$C$32,2,FALSE)</f>
        <v>Pittsburgh STEELERS</v>
      </c>
      <c r="R37" t="str">
        <f>VLOOKUP(I37,Teams!$B$17:$C$32,2,FALSE)</f>
        <v>Jacksonville JAGUARS</v>
      </c>
      <c r="S37" t="str">
        <f>VLOOKUP(J37,Teams!$B$1:$C$32,2,FALSE)</f>
        <v>Green Bay PACKERS</v>
      </c>
    </row>
    <row r="38" spans="1:19" ht="12.75">
      <c r="A38" s="15" t="s">
        <v>143</v>
      </c>
      <c r="B38" s="8" t="s">
        <v>43</v>
      </c>
      <c r="C38" s="8" t="s">
        <v>52</v>
      </c>
      <c r="D38" s="8" t="s">
        <v>53</v>
      </c>
      <c r="E38" s="8" t="s">
        <v>73</v>
      </c>
      <c r="F38" s="8" t="s">
        <v>58</v>
      </c>
      <c r="G38" s="8" t="s">
        <v>48</v>
      </c>
      <c r="H38" s="8" t="s">
        <v>47</v>
      </c>
      <c r="I38" s="8" t="s">
        <v>66</v>
      </c>
      <c r="J38" s="8" t="s">
        <v>51</v>
      </c>
      <c r="K38" t="str">
        <f>VLOOKUP(B38,Teams!$B$1:$C$16,2,FALSE)</f>
        <v>Dallas COWBOYS</v>
      </c>
      <c r="L38" t="str">
        <f>VLOOKUP(C38,Teams!$B$1:$C$16,2,FALSE)</f>
        <v>Seattle SEAHAWKS</v>
      </c>
      <c r="M38" t="str">
        <f>VLOOKUP(D38,Teams!$B$1:$C$16,2,FALSE)</f>
        <v>New York GIANTS</v>
      </c>
      <c r="N38" t="str">
        <f>VLOOKUP(E38,Teams!$B$1:$C$16,2,FALSE)</f>
        <v>San Francisco 49ERS</v>
      </c>
      <c r="O38" t="str">
        <f>VLOOKUP(F38,Teams!$B$17:$C$32,2,FALSE)</f>
        <v>Pittsburgh STEELERS</v>
      </c>
      <c r="P38" t="str">
        <f>VLOOKUP(G38,Teams!$B$17:$C$32,2,FALSE)</f>
        <v>Indianapolis COLTS</v>
      </c>
      <c r="Q38" t="str">
        <f>VLOOKUP(H38,Teams!$B$17:$C$32,2,FALSE)</f>
        <v>New England PATRIOTS</v>
      </c>
      <c r="R38" t="str">
        <f>VLOOKUP(I38,Teams!$B$17:$C$32,2,FALSE)</f>
        <v>Houston TEXANS</v>
      </c>
      <c r="S38" t="str">
        <f>VLOOKUP(J38,Teams!$B$1:$C$32,2,FALSE)</f>
        <v>New York JETS</v>
      </c>
    </row>
    <row r="39" spans="1:19" ht="12.75">
      <c r="A39" s="15" t="s">
        <v>144</v>
      </c>
      <c r="B39" s="8" t="s">
        <v>45</v>
      </c>
      <c r="C39" s="8" t="s">
        <v>43</v>
      </c>
      <c r="D39" s="8" t="s">
        <v>44</v>
      </c>
      <c r="E39" s="8" t="s">
        <v>52</v>
      </c>
      <c r="F39" s="8" t="s">
        <v>48</v>
      </c>
      <c r="G39" s="8" t="s">
        <v>47</v>
      </c>
      <c r="H39" s="8" t="s">
        <v>58</v>
      </c>
      <c r="I39" s="8" t="s">
        <v>49</v>
      </c>
      <c r="J39" s="8" t="s">
        <v>65</v>
      </c>
      <c r="K39" t="str">
        <f>VLOOKUP(B39,Teams!$B$1:$C$16,2,FALSE)</f>
        <v>New Orleans SAINTS</v>
      </c>
      <c r="L39" t="str">
        <f>VLOOKUP(C39,Teams!$B$1:$C$16,2,FALSE)</f>
        <v>Dallas COWBOYS</v>
      </c>
      <c r="M39" t="str">
        <f>VLOOKUP(D39,Teams!$B$1:$C$16,2,FALSE)</f>
        <v>Minnesota VIKINGS</v>
      </c>
      <c r="N39" t="str">
        <f>VLOOKUP(E39,Teams!$B$1:$C$16,2,FALSE)</f>
        <v>Seattle SEAHAWKS</v>
      </c>
      <c r="O39" t="str">
        <f>VLOOKUP(F39,Teams!$B$17:$C$32,2,FALSE)</f>
        <v>Indianapolis COLTS</v>
      </c>
      <c r="P39" t="str">
        <f>VLOOKUP(G39,Teams!$B$17:$C$32,2,FALSE)</f>
        <v>New England PATRIOTS</v>
      </c>
      <c r="Q39" t="str">
        <f>VLOOKUP(H39,Teams!$B$17:$C$32,2,FALSE)</f>
        <v>Pittsburgh STEELERS</v>
      </c>
      <c r="R39" t="str">
        <f>VLOOKUP(I39,Teams!$B$17:$C$32,2,FALSE)</f>
        <v>San Diego CHARGERS</v>
      </c>
      <c r="S39" t="str">
        <f>VLOOKUP(J39,Teams!$B$1:$C$32,2,FALSE)</f>
        <v>Cleveland BROWNS</v>
      </c>
    </row>
    <row r="40" spans="1:19" ht="12.75">
      <c r="A40" s="15" t="s">
        <v>145</v>
      </c>
      <c r="B40" s="8" t="s">
        <v>57</v>
      </c>
      <c r="C40" s="8" t="s">
        <v>45</v>
      </c>
      <c r="D40" s="8" t="s">
        <v>43</v>
      </c>
      <c r="E40" s="8" t="s">
        <v>52</v>
      </c>
      <c r="F40" s="8" t="s">
        <v>49</v>
      </c>
      <c r="G40" s="8" t="s">
        <v>47</v>
      </c>
      <c r="H40" s="8" t="s">
        <v>48</v>
      </c>
      <c r="I40" s="8" t="s">
        <v>58</v>
      </c>
      <c r="J40" s="8" t="s">
        <v>53</v>
      </c>
      <c r="K40" t="str">
        <f>VLOOKUP(B40,Teams!$B$1:$C$16,2,FALSE)</f>
        <v>Philadelphia EAGLES</v>
      </c>
      <c r="L40" t="str">
        <f>VLOOKUP(C40,Teams!$B$1:$C$16,2,FALSE)</f>
        <v>New Orleans SAINTS</v>
      </c>
      <c r="M40" t="str">
        <f>VLOOKUP(D40,Teams!$B$1:$C$16,2,FALSE)</f>
        <v>Dallas COWBOYS</v>
      </c>
      <c r="N40" t="str">
        <f>VLOOKUP(E40,Teams!$B$1:$C$16,2,FALSE)</f>
        <v>Seattle SEAHAWKS</v>
      </c>
      <c r="O40" t="str">
        <f>VLOOKUP(F40,Teams!$B$17:$C$32,2,FALSE)</f>
        <v>San Diego CHARGERS</v>
      </c>
      <c r="P40" t="str">
        <f>VLOOKUP(G40,Teams!$B$17:$C$32,2,FALSE)</f>
        <v>New England PATRIOTS</v>
      </c>
      <c r="Q40" t="str">
        <f>VLOOKUP(H40,Teams!$B$17:$C$32,2,FALSE)</f>
        <v>Indianapolis COLTS</v>
      </c>
      <c r="R40" t="str">
        <f>VLOOKUP(I40,Teams!$B$17:$C$32,2,FALSE)</f>
        <v>Pittsburgh STEELERS</v>
      </c>
      <c r="S40" t="str">
        <f>VLOOKUP(J40,Teams!$B$1:$C$32,2,FALSE)</f>
        <v>New York GIANTS</v>
      </c>
    </row>
    <row r="41" spans="1:19" ht="12.75">
      <c r="A41" s="15" t="s">
        <v>146</v>
      </c>
      <c r="B41" s="8" t="s">
        <v>44</v>
      </c>
      <c r="C41" s="8" t="s">
        <v>43</v>
      </c>
      <c r="D41" s="8" t="s">
        <v>71</v>
      </c>
      <c r="E41" s="8" t="s">
        <v>45</v>
      </c>
      <c r="F41" s="8" t="s">
        <v>47</v>
      </c>
      <c r="G41" s="8" t="s">
        <v>65</v>
      </c>
      <c r="H41" s="8" t="s">
        <v>49</v>
      </c>
      <c r="I41" s="8" t="s">
        <v>58</v>
      </c>
      <c r="J41" s="8" t="s">
        <v>46</v>
      </c>
      <c r="K41" t="str">
        <f>VLOOKUP(B41,Teams!$B$1:$C$16,2,FALSE)</f>
        <v>Minnesota VIKINGS</v>
      </c>
      <c r="L41" t="str">
        <f>VLOOKUP(C41,Teams!$B$1:$C$16,2,FALSE)</f>
        <v>Dallas COWBOYS</v>
      </c>
      <c r="M41" t="str">
        <f>VLOOKUP(D41,Teams!$B$1:$C$16,2,FALSE)</f>
        <v>Tampa Bay BUCCANEERS</v>
      </c>
      <c r="N41" t="str">
        <f>VLOOKUP(E41,Teams!$B$1:$C$16,2,FALSE)</f>
        <v>New Orleans SAINTS</v>
      </c>
      <c r="O41" t="str">
        <f>VLOOKUP(F41,Teams!$B$17:$C$32,2,FALSE)</f>
        <v>New England PATRIOTS</v>
      </c>
      <c r="P41" t="str">
        <f>VLOOKUP(G41,Teams!$B$17:$C$32,2,FALSE)</f>
        <v>Cleveland BROWNS</v>
      </c>
      <c r="Q41" t="str">
        <f>VLOOKUP(H41,Teams!$B$17:$C$32,2,FALSE)</f>
        <v>San Diego CHARGERS</v>
      </c>
      <c r="R41" t="str">
        <f>VLOOKUP(I41,Teams!$B$17:$C$32,2,FALSE)</f>
        <v>Pittsburgh STEELERS</v>
      </c>
      <c r="S41" t="str">
        <f>VLOOKUP(J41,Teams!$B$1:$C$32,2,FALSE)</f>
        <v>Green Bay PACKERS</v>
      </c>
    </row>
    <row r="42" spans="1:19" ht="12.75">
      <c r="A42" s="15" t="s">
        <v>147</v>
      </c>
      <c r="B42" s="8" t="s">
        <v>74</v>
      </c>
      <c r="C42" s="8" t="s">
        <v>43</v>
      </c>
      <c r="D42" s="8" t="s">
        <v>44</v>
      </c>
      <c r="E42" s="8" t="s">
        <v>45</v>
      </c>
      <c r="F42" s="8" t="s">
        <v>47</v>
      </c>
      <c r="G42" s="8" t="s">
        <v>49</v>
      </c>
      <c r="H42" s="8" t="s">
        <v>48</v>
      </c>
      <c r="I42" s="8" t="s">
        <v>58</v>
      </c>
      <c r="J42" s="8" t="s">
        <v>71</v>
      </c>
      <c r="K42" t="str">
        <f>VLOOKUP(B42,Teams!$B$1:$C$16,2,FALSE)</f>
        <v>St. Louis RAMS</v>
      </c>
      <c r="L42" t="str">
        <f>VLOOKUP(C42,Teams!$B$1:$C$16,2,FALSE)</f>
        <v>Dallas COWBOYS</v>
      </c>
      <c r="M42" t="str">
        <f>VLOOKUP(D42,Teams!$B$1:$C$16,2,FALSE)</f>
        <v>Minnesota VIKINGS</v>
      </c>
      <c r="N42" t="str">
        <f>VLOOKUP(E42,Teams!$B$1:$C$16,2,FALSE)</f>
        <v>New Orleans SAINTS</v>
      </c>
      <c r="O42" t="str">
        <f>VLOOKUP(F42,Teams!$B$17:$C$32,2,FALSE)</f>
        <v>New England PATRIOTS</v>
      </c>
      <c r="P42" t="str">
        <f>VLOOKUP(G42,Teams!$B$17:$C$32,2,FALSE)</f>
        <v>San Diego CHARGERS</v>
      </c>
      <c r="Q42" t="str">
        <f>VLOOKUP(H42,Teams!$B$17:$C$32,2,FALSE)</f>
        <v>Indianapolis COLTS</v>
      </c>
      <c r="R42" t="str">
        <f>VLOOKUP(I42,Teams!$B$17:$C$32,2,FALSE)</f>
        <v>Pittsburgh STEELERS</v>
      </c>
      <c r="S42" t="str">
        <f>VLOOKUP(J42,Teams!$B$1:$C$32,2,FALSE)</f>
        <v>Tampa Bay BUCCANEERS</v>
      </c>
    </row>
    <row r="43" spans="1:19" ht="12.75">
      <c r="A43" s="15" t="s">
        <v>148</v>
      </c>
      <c r="B43" s="8" t="s">
        <v>43</v>
      </c>
      <c r="C43" s="8" t="s">
        <v>53</v>
      </c>
      <c r="D43" s="8" t="s">
        <v>60</v>
      </c>
      <c r="E43" s="8" t="s">
        <v>44</v>
      </c>
      <c r="F43" s="8" t="s">
        <v>49</v>
      </c>
      <c r="G43" s="8" t="s">
        <v>47</v>
      </c>
      <c r="H43" s="8" t="s">
        <v>51</v>
      </c>
      <c r="I43" s="8" t="s">
        <v>48</v>
      </c>
      <c r="J43" s="8" t="s">
        <v>50</v>
      </c>
      <c r="K43" t="str">
        <f>VLOOKUP(B43,Teams!$B$1:$C$16,2,FALSE)</f>
        <v>Dallas COWBOYS</v>
      </c>
      <c r="L43" t="str">
        <f>VLOOKUP(C43,Teams!$B$1:$C$16,2,FALSE)</f>
        <v>New York GIANTS</v>
      </c>
      <c r="M43" t="str">
        <f>VLOOKUP(D43,Teams!$B$1:$C$16,2,FALSE)</f>
        <v>Carolina PANTHERS</v>
      </c>
      <c r="N43" t="str">
        <f>VLOOKUP(E43,Teams!$B$1:$C$16,2,FALSE)</f>
        <v>Minnesota VIKINGS</v>
      </c>
      <c r="O43" t="str">
        <f>VLOOKUP(F43,Teams!$B$17:$C$32,2,FALSE)</f>
        <v>San Diego CHARGERS</v>
      </c>
      <c r="P43" t="str">
        <f>VLOOKUP(G43,Teams!$B$17:$C$32,2,FALSE)</f>
        <v>New England PATRIOTS</v>
      </c>
      <c r="Q43" t="str">
        <f>VLOOKUP(H43,Teams!$B$17:$C$32,2,FALSE)</f>
        <v>New York JETS</v>
      </c>
      <c r="R43" t="str">
        <f>VLOOKUP(I43,Teams!$B$17:$C$32,2,FALSE)</f>
        <v>Indianapolis COLTS</v>
      </c>
      <c r="S43" t="str">
        <f>VLOOKUP(J43,Teams!$B$1:$C$32,2,FALSE)</f>
        <v>Jacksonville JAGUARS</v>
      </c>
    </row>
    <row r="44" spans="2:10" ht="12.75">
      <c r="B44" s="8"/>
      <c r="C44" s="8"/>
      <c r="D44" s="8"/>
      <c r="E44" s="8"/>
      <c r="F44" s="8"/>
      <c r="G44" s="8"/>
      <c r="H44" s="8"/>
      <c r="I44" s="8"/>
      <c r="J44" s="8"/>
    </row>
    <row r="45" spans="2:10" ht="12.75">
      <c r="B45" s="8"/>
      <c r="C45" s="8"/>
      <c r="D45" s="8"/>
      <c r="E45" s="8"/>
      <c r="F45" s="8"/>
      <c r="G45" s="8"/>
      <c r="H45" s="8"/>
      <c r="I45" s="8"/>
      <c r="J45" s="8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  <row r="47" spans="2:10" ht="12.75">
      <c r="B47" s="8"/>
      <c r="C47" s="8"/>
      <c r="D47" s="8"/>
      <c r="E47" s="8"/>
      <c r="F47" s="8"/>
      <c r="G47" s="8"/>
      <c r="H47" s="8"/>
      <c r="I47" s="8"/>
      <c r="J47" s="8"/>
    </row>
    <row r="48" spans="2:10" ht="12.75">
      <c r="B48" s="8"/>
      <c r="C48" s="8"/>
      <c r="D48" s="8"/>
      <c r="E48" s="8"/>
      <c r="F48" s="8"/>
      <c r="G48" s="8"/>
      <c r="H48" s="8"/>
      <c r="I48" s="8"/>
      <c r="J48" s="8"/>
    </row>
    <row r="49" spans="2:10" ht="12.75">
      <c r="B49" s="8"/>
      <c r="C49" s="8"/>
      <c r="D49" s="8"/>
      <c r="E49" s="8"/>
      <c r="F49" s="8"/>
      <c r="G49" s="8"/>
      <c r="H49" s="8"/>
      <c r="I49" s="8"/>
      <c r="J49" s="8"/>
    </row>
    <row r="50" spans="2:10" ht="12.75">
      <c r="B50" s="8"/>
      <c r="C50" s="8"/>
      <c r="D50" s="8"/>
      <c r="E50" s="8"/>
      <c r="F50" s="8"/>
      <c r="G50" s="8"/>
      <c r="H50" s="8"/>
      <c r="I50" s="8"/>
      <c r="J50" s="8"/>
    </row>
    <row r="51" spans="2:10" ht="12.75">
      <c r="B51" s="8"/>
      <c r="C51" s="8"/>
      <c r="D51" s="8"/>
      <c r="E51" s="8"/>
      <c r="F51" s="8"/>
      <c r="G51" s="8"/>
      <c r="H51" s="8"/>
      <c r="I51" s="8"/>
      <c r="J51" s="8"/>
    </row>
    <row r="52" spans="2:10" ht="12.75"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2:10" ht="12.75">
      <c r="B54" s="8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</sheetData>
  <sheetProtection/>
  <mergeCells count="3">
    <mergeCell ref="B1:J1"/>
    <mergeCell ref="F2:I2"/>
    <mergeCell ref="B2:E2"/>
  </mergeCells>
  <conditionalFormatting sqref="B4:J100">
    <cfRule type="cellIs" priority="1" dxfId="7" operator="equal" stopIfTrue="1">
      <formula>0</formula>
    </cfRule>
    <cfRule type="expression" priority="2" dxfId="8" stopIfTrue="1">
      <formula>ISERROR(K4)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3.8515625" style="0" customWidth="1"/>
  </cols>
  <sheetData>
    <row r="1" spans="1:6" ht="12.75">
      <c r="A1" s="1" t="s">
        <v>4</v>
      </c>
      <c r="B1" t="s">
        <v>61</v>
      </c>
      <c r="C1" s="6" t="s">
        <v>35</v>
      </c>
      <c r="D1" t="s">
        <v>89</v>
      </c>
      <c r="E1" t="s">
        <v>61</v>
      </c>
      <c r="F1" s="6" t="s">
        <v>35</v>
      </c>
    </row>
    <row r="2" spans="2:6" ht="12.75">
      <c r="B2" t="s">
        <v>54</v>
      </c>
      <c r="C2" s="6" t="s">
        <v>27</v>
      </c>
      <c r="E2" t="s">
        <v>54</v>
      </c>
      <c r="F2" s="6" t="s">
        <v>27</v>
      </c>
    </row>
    <row r="3" spans="2:6" ht="12.75">
      <c r="B3" t="s">
        <v>60</v>
      </c>
      <c r="C3" s="6" t="s">
        <v>28</v>
      </c>
      <c r="E3" s="6" t="s">
        <v>55</v>
      </c>
      <c r="F3" s="6" t="s">
        <v>7</v>
      </c>
    </row>
    <row r="4" spans="2:6" ht="12.75">
      <c r="B4" s="6" t="s">
        <v>62</v>
      </c>
      <c r="C4" s="6" t="s">
        <v>23</v>
      </c>
      <c r="E4" t="s">
        <v>56</v>
      </c>
      <c r="F4" s="6" t="s">
        <v>15</v>
      </c>
    </row>
    <row r="5" spans="2:6" ht="12.75">
      <c r="B5" t="s">
        <v>43</v>
      </c>
      <c r="C5" s="6" t="s">
        <v>31</v>
      </c>
      <c r="E5" t="s">
        <v>60</v>
      </c>
      <c r="F5" s="6" t="s">
        <v>28</v>
      </c>
    </row>
    <row r="6" spans="2:6" ht="12.75">
      <c r="B6" t="s">
        <v>70</v>
      </c>
      <c r="C6" s="6" t="s">
        <v>24</v>
      </c>
      <c r="E6" s="6" t="s">
        <v>62</v>
      </c>
      <c r="F6" s="6" t="s">
        <v>23</v>
      </c>
    </row>
    <row r="7" spans="2:6" ht="12.75">
      <c r="B7" t="s">
        <v>46</v>
      </c>
      <c r="C7" s="6" t="s">
        <v>25</v>
      </c>
      <c r="E7" t="s">
        <v>64</v>
      </c>
      <c r="F7" s="6" t="s">
        <v>8</v>
      </c>
    </row>
    <row r="8" spans="2:6" ht="12.75">
      <c r="B8" t="s">
        <v>44</v>
      </c>
      <c r="C8" s="6" t="s">
        <v>26</v>
      </c>
      <c r="E8" t="s">
        <v>65</v>
      </c>
      <c r="F8" s="6" t="s">
        <v>9</v>
      </c>
    </row>
    <row r="9" spans="2:6" ht="12.75">
      <c r="B9" t="s">
        <v>45</v>
      </c>
      <c r="C9" s="6" t="s">
        <v>29</v>
      </c>
      <c r="E9" t="s">
        <v>43</v>
      </c>
      <c r="F9" s="6" t="s">
        <v>31</v>
      </c>
    </row>
    <row r="10" spans="2:6" ht="12.75">
      <c r="B10" t="s">
        <v>53</v>
      </c>
      <c r="C10" s="6" t="s">
        <v>32</v>
      </c>
      <c r="E10" t="s">
        <v>63</v>
      </c>
      <c r="F10" s="6" t="s">
        <v>19</v>
      </c>
    </row>
    <row r="11" spans="2:6" ht="12.75">
      <c r="B11" t="s">
        <v>57</v>
      </c>
      <c r="C11" s="6" t="s">
        <v>33</v>
      </c>
      <c r="E11" t="s">
        <v>70</v>
      </c>
      <c r="F11" s="6" t="s">
        <v>24</v>
      </c>
    </row>
    <row r="12" spans="2:6" ht="12.75">
      <c r="B12" t="s">
        <v>52</v>
      </c>
      <c r="C12" s="6" t="s">
        <v>37</v>
      </c>
      <c r="E12" t="s">
        <v>46</v>
      </c>
      <c r="F12" s="6" t="s">
        <v>25</v>
      </c>
    </row>
    <row r="13" spans="2:6" ht="12.75">
      <c r="B13" t="s">
        <v>73</v>
      </c>
      <c r="C13" s="6" t="s">
        <v>36</v>
      </c>
      <c r="E13" t="s">
        <v>66</v>
      </c>
      <c r="F13" s="6" t="s">
        <v>11</v>
      </c>
    </row>
    <row r="14" spans="2:6" ht="12.75">
      <c r="B14" t="s">
        <v>74</v>
      </c>
      <c r="C14" s="6" t="s">
        <v>38</v>
      </c>
      <c r="E14" t="s">
        <v>48</v>
      </c>
      <c r="F14" s="6" t="s">
        <v>12</v>
      </c>
    </row>
    <row r="15" spans="2:6" ht="12.75">
      <c r="B15" t="s">
        <v>71</v>
      </c>
      <c r="C15" s="6" t="s">
        <v>30</v>
      </c>
      <c r="E15" t="s">
        <v>50</v>
      </c>
      <c r="F15" s="6" t="s">
        <v>13</v>
      </c>
    </row>
    <row r="16" spans="2:6" ht="12.75">
      <c r="B16" t="s">
        <v>72</v>
      </c>
      <c r="C16" s="6" t="s">
        <v>34</v>
      </c>
      <c r="E16" t="s">
        <v>68</v>
      </c>
      <c r="F16" s="6" t="s">
        <v>20</v>
      </c>
    </row>
    <row r="17" spans="1:6" ht="12.75">
      <c r="A17" s="1" t="s">
        <v>6</v>
      </c>
      <c r="B17" s="6" t="s">
        <v>55</v>
      </c>
      <c r="C17" s="6" t="s">
        <v>7</v>
      </c>
      <c r="E17" t="s">
        <v>76</v>
      </c>
      <c r="F17" s="6" t="s">
        <v>16</v>
      </c>
    </row>
    <row r="18" spans="2:6" ht="12.75">
      <c r="B18" t="s">
        <v>56</v>
      </c>
      <c r="C18" s="6" t="s">
        <v>15</v>
      </c>
      <c r="E18" t="s">
        <v>44</v>
      </c>
      <c r="F18" s="6" t="s">
        <v>26</v>
      </c>
    </row>
    <row r="19" spans="2:6" ht="12.75">
      <c r="B19" t="s">
        <v>64</v>
      </c>
      <c r="C19" s="6" t="s">
        <v>8</v>
      </c>
      <c r="E19" t="s">
        <v>47</v>
      </c>
      <c r="F19" s="6" t="s">
        <v>17</v>
      </c>
    </row>
    <row r="20" spans="2:6" ht="12.75">
      <c r="B20" t="s">
        <v>65</v>
      </c>
      <c r="C20" s="6" t="s">
        <v>9</v>
      </c>
      <c r="E20" t="s">
        <v>45</v>
      </c>
      <c r="F20" s="6" t="s">
        <v>29</v>
      </c>
    </row>
    <row r="21" spans="2:6" ht="12.75">
      <c r="B21" t="s">
        <v>63</v>
      </c>
      <c r="C21" s="6" t="s">
        <v>19</v>
      </c>
      <c r="E21" t="s">
        <v>53</v>
      </c>
      <c r="F21" s="6" t="s">
        <v>32</v>
      </c>
    </row>
    <row r="22" spans="2:6" ht="12.75">
      <c r="B22" t="s">
        <v>66</v>
      </c>
      <c r="C22" s="6" t="s">
        <v>11</v>
      </c>
      <c r="E22" t="s">
        <v>51</v>
      </c>
      <c r="F22" s="6" t="s">
        <v>18</v>
      </c>
    </row>
    <row r="23" spans="2:6" ht="12.75">
      <c r="B23" t="s">
        <v>48</v>
      </c>
      <c r="C23" s="6" t="s">
        <v>12</v>
      </c>
      <c r="E23" t="s">
        <v>69</v>
      </c>
      <c r="F23" s="6" t="s">
        <v>21</v>
      </c>
    </row>
    <row r="24" spans="2:6" ht="12.75">
      <c r="B24" t="s">
        <v>50</v>
      </c>
      <c r="C24" s="6" t="s">
        <v>13</v>
      </c>
      <c r="E24" t="s">
        <v>57</v>
      </c>
      <c r="F24" s="6" t="s">
        <v>33</v>
      </c>
    </row>
    <row r="25" spans="2:6" ht="12.75">
      <c r="B25" t="s">
        <v>68</v>
      </c>
      <c r="C25" s="6" t="s">
        <v>20</v>
      </c>
      <c r="E25" t="s">
        <v>58</v>
      </c>
      <c r="F25" s="6" t="s">
        <v>10</v>
      </c>
    </row>
    <row r="26" spans="2:6" ht="12.75">
      <c r="B26" t="s">
        <v>76</v>
      </c>
      <c r="C26" s="6" t="s">
        <v>16</v>
      </c>
      <c r="E26" t="s">
        <v>49</v>
      </c>
      <c r="F26" s="6" t="s">
        <v>22</v>
      </c>
    </row>
    <row r="27" spans="2:6" ht="12.75">
      <c r="B27" t="s">
        <v>47</v>
      </c>
      <c r="C27" s="6" t="s">
        <v>17</v>
      </c>
      <c r="E27" t="s">
        <v>52</v>
      </c>
      <c r="F27" s="6" t="s">
        <v>37</v>
      </c>
    </row>
    <row r="28" spans="2:6" ht="12.75">
      <c r="B28" t="s">
        <v>51</v>
      </c>
      <c r="C28" s="6" t="s">
        <v>18</v>
      </c>
      <c r="E28" t="s">
        <v>73</v>
      </c>
      <c r="F28" s="6" t="s">
        <v>36</v>
      </c>
    </row>
    <row r="29" spans="2:6" ht="12.75">
      <c r="B29" t="s">
        <v>69</v>
      </c>
      <c r="C29" s="6" t="s">
        <v>21</v>
      </c>
      <c r="E29" t="s">
        <v>74</v>
      </c>
      <c r="F29" s="6" t="s">
        <v>38</v>
      </c>
    </row>
    <row r="30" spans="2:6" ht="12.75">
      <c r="B30" t="s">
        <v>58</v>
      </c>
      <c r="C30" s="6" t="s">
        <v>10</v>
      </c>
      <c r="E30" t="s">
        <v>71</v>
      </c>
      <c r="F30" s="6" t="s">
        <v>30</v>
      </c>
    </row>
    <row r="31" spans="2:6" ht="12.75">
      <c r="B31" t="s">
        <v>49</v>
      </c>
      <c r="C31" s="6" t="s">
        <v>22</v>
      </c>
      <c r="E31" t="s">
        <v>59</v>
      </c>
      <c r="F31" s="6" t="s">
        <v>14</v>
      </c>
    </row>
    <row r="32" spans="2:6" ht="12.75">
      <c r="B32" t="s">
        <v>59</v>
      </c>
      <c r="C32" s="6" t="s">
        <v>14</v>
      </c>
      <c r="E32" t="s">
        <v>72</v>
      </c>
      <c r="F32" s="6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1901-01-01T07:00:00Z</cp:lastPrinted>
  <dcterms:created xsi:type="dcterms:W3CDTF">1901-01-01T07:00:00Z</dcterms:created>
  <dcterms:modified xsi:type="dcterms:W3CDTF">2008-09-16T08:51:54Z</dcterms:modified>
  <cp:category/>
  <cp:version/>
  <cp:contentType/>
  <cp:contentStatus/>
</cp:coreProperties>
</file>